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iopherndon.sharepoint.com/sites/KR2/Research/2023/Development Approvals Index/Data Collection/Collected with new spreadsheet/Kat update brief folder/"/>
    </mc:Choice>
  </mc:AlternateContent>
  <xr:revisionPtr revIDLastSave="0" documentId="8_{D9F10D71-1670-49B2-BBDD-CD8B606E649C}" xr6:coauthVersionLast="47" xr6:coauthVersionMax="47" xr10:uidLastSave="{00000000-0000-0000-0000-000000000000}"/>
  <workbookProtection workbookAlgorithmName="SHA-512" workbookHashValue="qRR4DIvD7Wg1zdxaxrbTOGk7U8GpzwXT0B6mzC7CB+JyUbq5SVukdpG42Tf3bfCqV+iLB9mSNnGtWYmQlervfg==" workbookSaltValue="CtAQQkxlyH99edPCNesB3A==" workbookSpinCount="100000" lockStructure="1"/>
  <bookViews>
    <workbookView xWindow="-28920" yWindow="-120" windowWidth="29040" windowHeight="15840" xr2:uid="{33B9A09D-2757-9949-8C64-A0F0CC0D5AFF}"/>
  </bookViews>
  <sheets>
    <sheet name="Jurisdiction by rank" sheetId="15" r:id="rId1"/>
    <sheet name="Transparency" sheetId="2" r:id="rId2"/>
    <sheet name="Accountability" sheetId="3" r:id="rId3"/>
    <sheet name="Consistency" sheetId="4" r:id="rId4"/>
    <sheet name="Alphabetically by jurisdiction" sheetId="8" r:id="rId5"/>
    <sheet name="Alphabetically by state" sheetId="9" r:id="rId6"/>
    <sheet name="By region" sheetId="13" r:id="rId7"/>
    <sheet name="Cities vs Counties" sheetId="7" r:id="rId8"/>
    <sheet name="By Population" sheetId="6" r:id="rId9"/>
    <sheet name="By HH Income" sheetId="12" r:id="rId10"/>
    <sheet name="DO NOT CHANGE - BASE" sheetId="1" state="hidden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7" l="1"/>
  <c r="F22" i="7"/>
  <c r="H22" i="7"/>
  <c r="J22" i="7"/>
  <c r="K22" i="7"/>
  <c r="M22" i="7"/>
  <c r="L27" i="8"/>
  <c r="GV27" i="4" l="1"/>
  <c r="GT27" i="4"/>
  <c r="GR27" i="4"/>
  <c r="GP27" i="4"/>
  <c r="GN27" i="4"/>
  <c r="GL27" i="4"/>
  <c r="GJ27" i="4"/>
  <c r="GH27" i="4"/>
  <c r="GF27" i="4"/>
  <c r="GD27" i="4"/>
  <c r="GB27" i="4"/>
  <c r="FZ27" i="4"/>
  <c r="FX27" i="4"/>
  <c r="FV27" i="4"/>
  <c r="FT27" i="4"/>
  <c r="FR27" i="4"/>
  <c r="FP27" i="4"/>
  <c r="FN27" i="4"/>
  <c r="FL27" i="4"/>
  <c r="FJ27" i="4"/>
  <c r="FH27" i="4"/>
  <c r="FF27" i="4"/>
  <c r="FD27" i="4"/>
  <c r="FB27" i="4"/>
  <c r="EZ27" i="4"/>
  <c r="EX27" i="4"/>
  <c r="EV27" i="4"/>
  <c r="ET27" i="4"/>
  <c r="EP27" i="4"/>
  <c r="EN27" i="4"/>
  <c r="EL27" i="4"/>
  <c r="EJ27" i="4"/>
  <c r="EH27" i="4"/>
  <c r="EF27" i="4"/>
  <c r="ED27" i="4"/>
  <c r="EB27" i="4"/>
  <c r="DZ27" i="4"/>
  <c r="DX27" i="4"/>
  <c r="DV27" i="4"/>
  <c r="DT27" i="4"/>
  <c r="DR27" i="4"/>
  <c r="DP27" i="4"/>
  <c r="DN27" i="4"/>
  <c r="DL27" i="4"/>
  <c r="DJ27" i="4"/>
  <c r="DH27" i="4"/>
  <c r="DF27" i="4"/>
  <c r="DD27" i="4"/>
  <c r="DB27" i="4"/>
  <c r="CZ27" i="4"/>
  <c r="CX27" i="4"/>
  <c r="CT27" i="4"/>
  <c r="CR27" i="4"/>
  <c r="CP27" i="4"/>
  <c r="CN27" i="4"/>
  <c r="CL27" i="4"/>
  <c r="CJ27" i="4"/>
  <c r="CH27" i="4"/>
  <c r="CF27" i="4"/>
  <c r="CD27" i="4"/>
  <c r="CB27" i="4"/>
  <c r="BZ27" i="4"/>
  <c r="BX27" i="4"/>
  <c r="BV27" i="4"/>
  <c r="BT27" i="4"/>
  <c r="BR27" i="4"/>
  <c r="BP27" i="4"/>
  <c r="BL27" i="4"/>
  <c r="BJ27" i="4"/>
  <c r="BH27" i="4"/>
  <c r="BF27" i="4"/>
  <c r="BD27" i="4"/>
  <c r="BB27" i="4"/>
  <c r="AZ27" i="4"/>
  <c r="AX27" i="4"/>
  <c r="AV27" i="4"/>
  <c r="AT27" i="4"/>
  <c r="AR27" i="4"/>
  <c r="AP27" i="4"/>
  <c r="AN27" i="4"/>
  <c r="AL27" i="4"/>
  <c r="AJ27" i="4"/>
  <c r="AH27" i="4"/>
  <c r="AF27" i="4"/>
  <c r="AD27" i="4"/>
  <c r="AB27" i="4"/>
  <c r="Z27" i="4"/>
  <c r="X27" i="4"/>
  <c r="V27" i="4"/>
  <c r="T27" i="4"/>
  <c r="R27" i="4"/>
  <c r="P27" i="4"/>
  <c r="N27" i="4"/>
  <c r="L27" i="4"/>
  <c r="J27" i="4"/>
  <c r="H27" i="4"/>
  <c r="F27" i="4"/>
  <c r="GV34" i="3"/>
  <c r="GT34" i="3"/>
  <c r="GR34" i="3"/>
  <c r="GP34" i="3"/>
  <c r="GN34" i="3"/>
  <c r="GL34" i="3"/>
  <c r="GJ34" i="3"/>
  <c r="GH34" i="3"/>
  <c r="GF34" i="3"/>
  <c r="GD34" i="3"/>
  <c r="GB34" i="3"/>
  <c r="FZ34" i="3"/>
  <c r="FX34" i="3"/>
  <c r="FV34" i="3"/>
  <c r="FT34" i="3"/>
  <c r="FR34" i="3"/>
  <c r="FP34" i="3"/>
  <c r="FN34" i="3"/>
  <c r="FL34" i="3"/>
  <c r="FJ34" i="3"/>
  <c r="FH34" i="3"/>
  <c r="FF34" i="3"/>
  <c r="FD34" i="3"/>
  <c r="FB34" i="3"/>
  <c r="EZ34" i="3"/>
  <c r="EX34" i="3"/>
  <c r="EV34" i="3"/>
  <c r="ET34" i="3"/>
  <c r="EP34" i="3"/>
  <c r="EN34" i="3"/>
  <c r="EL34" i="3"/>
  <c r="EJ34" i="3"/>
  <c r="EH34" i="3"/>
  <c r="EF34" i="3"/>
  <c r="ED34" i="3"/>
  <c r="EB34" i="3"/>
  <c r="DZ34" i="3"/>
  <c r="DX34" i="3"/>
  <c r="DV34" i="3"/>
  <c r="DT34" i="3"/>
  <c r="DR34" i="3"/>
  <c r="DP34" i="3"/>
  <c r="DN34" i="3"/>
  <c r="DL34" i="3"/>
  <c r="DJ34" i="3"/>
  <c r="DH34" i="3"/>
  <c r="DF34" i="3"/>
  <c r="DD34" i="3"/>
  <c r="DB34" i="3"/>
  <c r="CZ34" i="3"/>
  <c r="CX34" i="3"/>
  <c r="CT34" i="3"/>
  <c r="CR34" i="3"/>
  <c r="CP34" i="3"/>
  <c r="CN34" i="3"/>
  <c r="CL34" i="3"/>
  <c r="CJ34" i="3"/>
  <c r="CH34" i="3"/>
  <c r="CF34" i="3"/>
  <c r="CD34" i="3"/>
  <c r="CB34" i="3"/>
  <c r="BZ34" i="3"/>
  <c r="BX34" i="3"/>
  <c r="BV34" i="3"/>
  <c r="BT34" i="3"/>
  <c r="BR34" i="3"/>
  <c r="BP34" i="3"/>
  <c r="BL34" i="3"/>
  <c r="BJ34" i="3"/>
  <c r="BH34" i="3"/>
  <c r="BF34" i="3"/>
  <c r="BD34" i="3"/>
  <c r="BB34" i="3"/>
  <c r="AZ34" i="3"/>
  <c r="AX34" i="3"/>
  <c r="AV34" i="3"/>
  <c r="AT34" i="3"/>
  <c r="AR34" i="3"/>
  <c r="AP34" i="3"/>
  <c r="AN34" i="3"/>
  <c r="AL34" i="3"/>
  <c r="AJ34" i="3"/>
  <c r="AH34" i="3"/>
  <c r="AF34" i="3"/>
  <c r="AD34" i="3"/>
  <c r="AB34" i="3"/>
  <c r="Z34" i="3"/>
  <c r="X34" i="3"/>
  <c r="V34" i="3"/>
  <c r="T34" i="3"/>
  <c r="R34" i="3"/>
  <c r="P34" i="3"/>
  <c r="N34" i="3"/>
  <c r="L34" i="3"/>
  <c r="J34" i="3"/>
  <c r="H34" i="3"/>
  <c r="F34" i="3"/>
  <c r="GV31" i="2"/>
  <c r="GT31" i="2"/>
  <c r="GR31" i="2"/>
  <c r="GP31" i="2"/>
  <c r="GN31" i="2"/>
  <c r="GL31" i="2"/>
  <c r="GJ31" i="2"/>
  <c r="GH31" i="2"/>
  <c r="GF31" i="2"/>
  <c r="GD31" i="2"/>
  <c r="GB31" i="2"/>
  <c r="FZ31" i="2"/>
  <c r="FX31" i="2"/>
  <c r="FV31" i="2"/>
  <c r="FT31" i="2"/>
  <c r="FR31" i="2"/>
  <c r="FP31" i="2"/>
  <c r="FN31" i="2"/>
  <c r="FL31" i="2"/>
  <c r="FJ31" i="2"/>
  <c r="FH31" i="2"/>
  <c r="FF31" i="2"/>
  <c r="FD31" i="2"/>
  <c r="FB31" i="2"/>
  <c r="EZ31" i="2"/>
  <c r="EX31" i="2"/>
  <c r="EV31" i="2"/>
  <c r="ET31" i="2"/>
  <c r="EP31" i="2"/>
  <c r="EN31" i="2"/>
  <c r="EL31" i="2"/>
  <c r="EJ31" i="2"/>
  <c r="EH31" i="2"/>
  <c r="EF31" i="2"/>
  <c r="ED31" i="2"/>
  <c r="EB31" i="2"/>
  <c r="DZ31" i="2"/>
  <c r="DX31" i="2"/>
  <c r="DV31" i="2"/>
  <c r="DT31" i="2"/>
  <c r="DR31" i="2"/>
  <c r="DP31" i="2"/>
  <c r="DN31" i="2"/>
  <c r="DL31" i="2"/>
  <c r="DJ31" i="2"/>
  <c r="DH31" i="2"/>
  <c r="DF31" i="2"/>
  <c r="DD31" i="2"/>
  <c r="DB31" i="2"/>
  <c r="CZ31" i="2"/>
  <c r="CX31" i="2"/>
  <c r="CV29" i="2"/>
  <c r="CT31" i="2"/>
  <c r="CR31" i="2"/>
  <c r="CP31" i="2"/>
  <c r="CN31" i="2"/>
  <c r="CL31" i="2"/>
  <c r="CJ31" i="2"/>
  <c r="CH31" i="2"/>
  <c r="CF31" i="2"/>
  <c r="CD31" i="2"/>
  <c r="CB31" i="2"/>
  <c r="BZ31" i="2"/>
  <c r="BX31" i="2"/>
  <c r="BV31" i="2"/>
  <c r="BT31" i="2"/>
  <c r="BR31" i="2"/>
  <c r="BP31" i="2"/>
  <c r="BL31" i="2"/>
  <c r="BJ31" i="2"/>
  <c r="BH31" i="2"/>
  <c r="BF31" i="2"/>
  <c r="BD31" i="2"/>
  <c r="BB31" i="2"/>
  <c r="AZ31" i="2"/>
  <c r="AX31" i="2"/>
  <c r="AV31" i="2"/>
  <c r="AT31" i="2"/>
  <c r="AR31" i="2"/>
  <c r="AP31" i="2"/>
  <c r="AN31" i="2"/>
  <c r="AL31" i="2"/>
  <c r="AJ31" i="2"/>
  <c r="AH31" i="2"/>
  <c r="AF31" i="2"/>
  <c r="AD31" i="2"/>
  <c r="AB31" i="2"/>
  <c r="Z31" i="2"/>
  <c r="X31" i="2"/>
  <c r="V31" i="2"/>
  <c r="T31" i="2"/>
  <c r="R31" i="2"/>
  <c r="P31" i="2"/>
  <c r="N31" i="2"/>
  <c r="L31" i="2"/>
  <c r="J31" i="2"/>
  <c r="H31" i="2"/>
  <c r="F31" i="2"/>
  <c r="ER14" i="4"/>
  <c r="CV14" i="4"/>
  <c r="BN14" i="4"/>
  <c r="ER22" i="2"/>
  <c r="CV22" i="2"/>
  <c r="BN22" i="2"/>
  <c r="EA19" i="2"/>
  <c r="DU19" i="2"/>
  <c r="DS19" i="2"/>
  <c r="DK19" i="2"/>
  <c r="DI19" i="2"/>
  <c r="DG19" i="2"/>
  <c r="DC19" i="2"/>
  <c r="CW19" i="2"/>
  <c r="L28" i="8" l="1"/>
  <c r="L97" i="8"/>
  <c r="L46" i="8"/>
  <c r="L36" i="8"/>
  <c r="L67" i="8"/>
  <c r="L109" i="8"/>
  <c r="H109" i="15" l="1"/>
  <c r="F109" i="15"/>
  <c r="D109" i="15"/>
  <c r="H108" i="15"/>
  <c r="F108" i="15"/>
  <c r="D108" i="15"/>
  <c r="H107" i="15"/>
  <c r="F107" i="15"/>
  <c r="D107" i="15"/>
  <c r="H106" i="15"/>
  <c r="F106" i="15"/>
  <c r="D106" i="15"/>
  <c r="H105" i="15"/>
  <c r="F105" i="15"/>
  <c r="D105" i="15"/>
  <c r="H104" i="15"/>
  <c r="F104" i="15"/>
  <c r="D104" i="15"/>
  <c r="H103" i="15"/>
  <c r="F103" i="15"/>
  <c r="D103" i="15"/>
  <c r="H102" i="15"/>
  <c r="F102" i="15"/>
  <c r="D102" i="15"/>
  <c r="H100" i="15"/>
  <c r="F100" i="15"/>
  <c r="D100" i="15"/>
  <c r="H99" i="15"/>
  <c r="F99" i="15"/>
  <c r="D99" i="15"/>
  <c r="H98" i="15"/>
  <c r="F98" i="15"/>
  <c r="D98" i="15"/>
  <c r="H97" i="15"/>
  <c r="F97" i="15"/>
  <c r="D97" i="15"/>
  <c r="H96" i="15"/>
  <c r="F96" i="15"/>
  <c r="D96" i="15"/>
  <c r="H95" i="15"/>
  <c r="F95" i="15"/>
  <c r="D95" i="15"/>
  <c r="H94" i="15"/>
  <c r="F94" i="15"/>
  <c r="D94" i="15"/>
  <c r="H93" i="15"/>
  <c r="F93" i="15"/>
  <c r="D93" i="15"/>
  <c r="H92" i="15"/>
  <c r="F92" i="15"/>
  <c r="D92" i="15"/>
  <c r="H91" i="15"/>
  <c r="F91" i="15"/>
  <c r="D91" i="15"/>
  <c r="H89" i="15"/>
  <c r="F89" i="15"/>
  <c r="D89" i="15"/>
  <c r="H90" i="15"/>
  <c r="F90" i="15"/>
  <c r="D90" i="15"/>
  <c r="H88" i="15"/>
  <c r="F88" i="15"/>
  <c r="D88" i="15"/>
  <c r="J88" i="15" s="1"/>
  <c r="K88" i="15" s="1"/>
  <c r="M88" i="15" s="1"/>
  <c r="H87" i="15"/>
  <c r="F87" i="15"/>
  <c r="D87" i="15"/>
  <c r="H86" i="15"/>
  <c r="F86" i="15"/>
  <c r="D86" i="15"/>
  <c r="H85" i="15"/>
  <c r="F85" i="15"/>
  <c r="D85" i="15"/>
  <c r="H83" i="15"/>
  <c r="F83" i="15"/>
  <c r="D83" i="15"/>
  <c r="H84" i="15"/>
  <c r="F84" i="15"/>
  <c r="D84" i="15"/>
  <c r="H82" i="15"/>
  <c r="F82" i="15"/>
  <c r="D82" i="15"/>
  <c r="H81" i="15"/>
  <c r="F81" i="15"/>
  <c r="D81" i="15"/>
  <c r="H80" i="15"/>
  <c r="F80" i="15"/>
  <c r="D80" i="15"/>
  <c r="J80" i="15" s="1"/>
  <c r="K80" i="15" s="1"/>
  <c r="M80" i="15" s="1"/>
  <c r="H79" i="15"/>
  <c r="F79" i="15"/>
  <c r="D79" i="15"/>
  <c r="H78" i="15"/>
  <c r="F78" i="15"/>
  <c r="D78" i="15"/>
  <c r="H77" i="15"/>
  <c r="F77" i="15"/>
  <c r="D77" i="15"/>
  <c r="H76" i="15"/>
  <c r="F76" i="15"/>
  <c r="D76" i="15"/>
  <c r="H75" i="15"/>
  <c r="F75" i="15"/>
  <c r="D75" i="15"/>
  <c r="H74" i="15"/>
  <c r="F74" i="15"/>
  <c r="D74" i="15"/>
  <c r="H73" i="15"/>
  <c r="F73" i="15"/>
  <c r="D73" i="15"/>
  <c r="H72" i="15"/>
  <c r="F72" i="15"/>
  <c r="D72" i="15"/>
  <c r="J72" i="15" s="1"/>
  <c r="K72" i="15" s="1"/>
  <c r="M72" i="15" s="1"/>
  <c r="H71" i="15"/>
  <c r="F71" i="15"/>
  <c r="D71" i="15"/>
  <c r="H70" i="15"/>
  <c r="F70" i="15"/>
  <c r="D70" i="15"/>
  <c r="H69" i="15"/>
  <c r="F69" i="15"/>
  <c r="D69" i="15"/>
  <c r="H68" i="15"/>
  <c r="F68" i="15"/>
  <c r="D68" i="15"/>
  <c r="H67" i="15"/>
  <c r="F67" i="15"/>
  <c r="D67" i="15"/>
  <c r="H66" i="15"/>
  <c r="F66" i="15"/>
  <c r="D66" i="15"/>
  <c r="H65" i="15"/>
  <c r="F65" i="15"/>
  <c r="D65" i="15"/>
  <c r="H64" i="15"/>
  <c r="F64" i="15"/>
  <c r="D64" i="15"/>
  <c r="J64" i="15" s="1"/>
  <c r="K64" i="15" s="1"/>
  <c r="M64" i="15" s="1"/>
  <c r="H63" i="15"/>
  <c r="F63" i="15"/>
  <c r="D63" i="15"/>
  <c r="H62" i="15"/>
  <c r="F62" i="15"/>
  <c r="D62" i="15"/>
  <c r="H61" i="15"/>
  <c r="F61" i="15"/>
  <c r="D61" i="15"/>
  <c r="H60" i="15"/>
  <c r="F60" i="15"/>
  <c r="D60" i="15"/>
  <c r="H59" i="15"/>
  <c r="F59" i="15"/>
  <c r="D59" i="15"/>
  <c r="H58" i="15"/>
  <c r="F58" i="15"/>
  <c r="D58" i="15"/>
  <c r="H57" i="15"/>
  <c r="F57" i="15"/>
  <c r="D57" i="15"/>
  <c r="H56" i="15"/>
  <c r="F56" i="15"/>
  <c r="D56" i="15"/>
  <c r="J56" i="15" s="1"/>
  <c r="K56" i="15" s="1"/>
  <c r="M56" i="15" s="1"/>
  <c r="H55" i="15"/>
  <c r="F55" i="15"/>
  <c r="D55" i="15"/>
  <c r="H54" i="15"/>
  <c r="F54" i="15"/>
  <c r="D54" i="15"/>
  <c r="H51" i="15"/>
  <c r="F51" i="15"/>
  <c r="D51" i="15"/>
  <c r="H53" i="15"/>
  <c r="F53" i="15"/>
  <c r="D53" i="15"/>
  <c r="H52" i="15"/>
  <c r="F52" i="15"/>
  <c r="D52" i="15"/>
  <c r="H49" i="15"/>
  <c r="F49" i="15"/>
  <c r="D49" i="15"/>
  <c r="H101" i="15"/>
  <c r="F101" i="15"/>
  <c r="D101" i="15"/>
  <c r="H48" i="15"/>
  <c r="F48" i="15"/>
  <c r="D48" i="15"/>
  <c r="J48" i="15" s="1"/>
  <c r="K48" i="15" s="1"/>
  <c r="M48" i="15" s="1"/>
  <c r="H47" i="15"/>
  <c r="F47" i="15"/>
  <c r="D47" i="15"/>
  <c r="H46" i="15"/>
  <c r="F46" i="15"/>
  <c r="D46" i="15"/>
  <c r="H45" i="15"/>
  <c r="F45" i="15"/>
  <c r="D45" i="15"/>
  <c r="H50" i="15"/>
  <c r="F50" i="15"/>
  <c r="D50" i="15"/>
  <c r="H44" i="15"/>
  <c r="F44" i="15"/>
  <c r="D44" i="15"/>
  <c r="H43" i="15"/>
  <c r="F43" i="15"/>
  <c r="D43" i="15"/>
  <c r="H42" i="15"/>
  <c r="F42" i="15"/>
  <c r="D42" i="15"/>
  <c r="H41" i="15"/>
  <c r="F41" i="15"/>
  <c r="D41" i="15"/>
  <c r="J41" i="15" s="1"/>
  <c r="K41" i="15" s="1"/>
  <c r="M41" i="15" s="1"/>
  <c r="H40" i="15"/>
  <c r="F40" i="15"/>
  <c r="D40" i="15"/>
  <c r="H39" i="15"/>
  <c r="F39" i="15"/>
  <c r="D39" i="15"/>
  <c r="H38" i="15"/>
  <c r="F38" i="15"/>
  <c r="D38" i="15"/>
  <c r="H37" i="15"/>
  <c r="F37" i="15"/>
  <c r="D37" i="15"/>
  <c r="H36" i="15"/>
  <c r="F36" i="15"/>
  <c r="D36" i="15"/>
  <c r="H35" i="15"/>
  <c r="F35" i="15"/>
  <c r="D35" i="15"/>
  <c r="H34" i="15"/>
  <c r="F34" i="15"/>
  <c r="D34" i="15"/>
  <c r="H31" i="15"/>
  <c r="F31" i="15"/>
  <c r="D31" i="15"/>
  <c r="J31" i="15" s="1"/>
  <c r="K31" i="15" s="1"/>
  <c r="M31" i="15" s="1"/>
  <c r="H28" i="15"/>
  <c r="F28" i="15"/>
  <c r="D28" i="15"/>
  <c r="H32" i="15"/>
  <c r="F32" i="15"/>
  <c r="D32" i="15"/>
  <c r="H30" i="15"/>
  <c r="F30" i="15"/>
  <c r="D30" i="15"/>
  <c r="H29" i="15"/>
  <c r="F29" i="15"/>
  <c r="D29" i="15"/>
  <c r="H27" i="15"/>
  <c r="F27" i="15"/>
  <c r="D27" i="15"/>
  <c r="H26" i="15"/>
  <c r="F26" i="15"/>
  <c r="D26" i="15"/>
  <c r="H24" i="15"/>
  <c r="F24" i="15"/>
  <c r="D24" i="15"/>
  <c r="H23" i="15"/>
  <c r="F23" i="15"/>
  <c r="D23" i="15"/>
  <c r="H22" i="15"/>
  <c r="F22" i="15"/>
  <c r="D22" i="15"/>
  <c r="H20" i="15"/>
  <c r="F20" i="15"/>
  <c r="D20" i="15"/>
  <c r="H19" i="15"/>
  <c r="F19" i="15"/>
  <c r="D19" i="15"/>
  <c r="H18" i="15"/>
  <c r="F18" i="15"/>
  <c r="D18" i="15"/>
  <c r="H21" i="15"/>
  <c r="F21" i="15"/>
  <c r="D21" i="15"/>
  <c r="H16" i="15"/>
  <c r="F16" i="15"/>
  <c r="D16" i="15"/>
  <c r="H17" i="15"/>
  <c r="F17" i="15"/>
  <c r="D17" i="15"/>
  <c r="H12" i="15"/>
  <c r="F12" i="15"/>
  <c r="D12" i="15"/>
  <c r="H13" i="15"/>
  <c r="F13" i="15"/>
  <c r="D13" i="15"/>
  <c r="H15" i="15"/>
  <c r="F15" i="15"/>
  <c r="D15" i="15"/>
  <c r="H14" i="15"/>
  <c r="F14" i="15"/>
  <c r="D14" i="15"/>
  <c r="H11" i="15"/>
  <c r="F11" i="15"/>
  <c r="D11" i="15"/>
  <c r="N46" i="6"/>
  <c r="N51" i="6"/>
  <c r="N28" i="6"/>
  <c r="N88" i="6"/>
  <c r="N77" i="6"/>
  <c r="N94" i="6"/>
  <c r="N79" i="6"/>
  <c r="N15" i="6"/>
  <c r="N95" i="6"/>
  <c r="N80" i="6"/>
  <c r="N74" i="6"/>
  <c r="N105" i="6"/>
  <c r="N61" i="6"/>
  <c r="N32" i="6"/>
  <c r="N90" i="6"/>
  <c r="N14" i="6"/>
  <c r="N33" i="6"/>
  <c r="N99" i="6"/>
  <c r="N31" i="6"/>
  <c r="N109" i="6"/>
  <c r="N104" i="6"/>
  <c r="N21" i="6"/>
  <c r="N34" i="6"/>
  <c r="N37" i="6"/>
  <c r="N69" i="6"/>
  <c r="N68" i="6"/>
  <c r="N100" i="6"/>
  <c r="N60" i="6"/>
  <c r="N26" i="6"/>
  <c r="N23" i="6"/>
  <c r="N30" i="6"/>
  <c r="N93" i="6"/>
  <c r="N66" i="6"/>
  <c r="N86" i="6"/>
  <c r="N56" i="6"/>
  <c r="N92" i="6"/>
  <c r="N70" i="6"/>
  <c r="N53" i="6"/>
  <c r="N81" i="6"/>
  <c r="N84" i="6"/>
  <c r="N25" i="6"/>
  <c r="N101" i="6"/>
  <c r="N75" i="6"/>
  <c r="N83" i="6"/>
  <c r="N87" i="6"/>
  <c r="N42" i="6"/>
  <c r="N49" i="6"/>
  <c r="N63" i="6"/>
  <c r="N76" i="6"/>
  <c r="N45" i="6"/>
  <c r="N13" i="6"/>
  <c r="N36" i="6"/>
  <c r="N24" i="6"/>
  <c r="N40" i="6"/>
  <c r="N108" i="6"/>
  <c r="N10" i="6"/>
  <c r="N54" i="6"/>
  <c r="N62" i="6"/>
  <c r="N102" i="6"/>
  <c r="N38" i="6"/>
  <c r="N18" i="6"/>
  <c r="N97" i="6"/>
  <c r="N17" i="6"/>
  <c r="N16" i="6"/>
  <c r="N55" i="6"/>
  <c r="N59" i="6"/>
  <c r="N82" i="6"/>
  <c r="N96" i="6"/>
  <c r="N43" i="6"/>
  <c r="N29" i="6"/>
  <c r="N47" i="6"/>
  <c r="N72" i="6"/>
  <c r="N48" i="6"/>
  <c r="N71" i="6"/>
  <c r="N22" i="6"/>
  <c r="N19" i="6"/>
  <c r="N20" i="6"/>
  <c r="N11" i="6"/>
  <c r="N27" i="6"/>
  <c r="N89" i="6"/>
  <c r="N78" i="6"/>
  <c r="N91" i="6"/>
  <c r="N67" i="6"/>
  <c r="N35" i="6"/>
  <c r="N107" i="6"/>
  <c r="N58" i="6"/>
  <c r="N57" i="6"/>
  <c r="N73" i="6"/>
  <c r="N12" i="6"/>
  <c r="N98" i="6"/>
  <c r="N50" i="6"/>
  <c r="N103" i="6"/>
  <c r="N39" i="6"/>
  <c r="N52" i="6"/>
  <c r="N106" i="6"/>
  <c r="N41" i="6"/>
  <c r="N64" i="6"/>
  <c r="N65" i="6"/>
  <c r="N85" i="6"/>
  <c r="N44" i="6"/>
  <c r="I65" i="13"/>
  <c r="H92" i="9"/>
  <c r="F92" i="9"/>
  <c r="G65" i="13"/>
  <c r="D92" i="9"/>
  <c r="E65" i="13"/>
  <c r="N74" i="13"/>
  <c r="I74" i="13"/>
  <c r="G74" i="13"/>
  <c r="E74" i="13"/>
  <c r="N73" i="13"/>
  <c r="I73" i="13"/>
  <c r="G73" i="13"/>
  <c r="E73" i="13"/>
  <c r="N72" i="13"/>
  <c r="I72" i="13"/>
  <c r="G72" i="13"/>
  <c r="E72" i="13"/>
  <c r="N112" i="13"/>
  <c r="I112" i="13"/>
  <c r="G112" i="13"/>
  <c r="E112" i="13"/>
  <c r="N111" i="13"/>
  <c r="I111" i="13"/>
  <c r="G111" i="13"/>
  <c r="E111" i="13"/>
  <c r="N47" i="13"/>
  <c r="N46" i="13"/>
  <c r="N45" i="13"/>
  <c r="N90" i="13"/>
  <c r="I90" i="13"/>
  <c r="G90" i="13"/>
  <c r="E90" i="13"/>
  <c r="N89" i="13"/>
  <c r="I89" i="13"/>
  <c r="G89" i="13"/>
  <c r="E89" i="13"/>
  <c r="N88" i="13"/>
  <c r="I88" i="13"/>
  <c r="G88" i="13"/>
  <c r="E88" i="13"/>
  <c r="N71" i="13"/>
  <c r="I71" i="13"/>
  <c r="G71" i="13"/>
  <c r="E71" i="13"/>
  <c r="N70" i="13"/>
  <c r="I70" i="13"/>
  <c r="G70" i="13"/>
  <c r="E70" i="13"/>
  <c r="N69" i="13"/>
  <c r="I69" i="13"/>
  <c r="G69" i="13"/>
  <c r="E69" i="13"/>
  <c r="N68" i="13"/>
  <c r="I68" i="13"/>
  <c r="G68" i="13"/>
  <c r="E68" i="13"/>
  <c r="N67" i="13"/>
  <c r="I67" i="13"/>
  <c r="G67" i="13"/>
  <c r="E67" i="13"/>
  <c r="N66" i="13"/>
  <c r="I66" i="13"/>
  <c r="G66" i="13"/>
  <c r="E66" i="13"/>
  <c r="N64" i="13"/>
  <c r="I64" i="13"/>
  <c r="G64" i="13"/>
  <c r="E64" i="13"/>
  <c r="N63" i="13"/>
  <c r="I63" i="13"/>
  <c r="G63" i="13"/>
  <c r="E63" i="13"/>
  <c r="N44" i="13"/>
  <c r="I44" i="13"/>
  <c r="G44" i="13"/>
  <c r="E44" i="13"/>
  <c r="N43" i="13"/>
  <c r="I43" i="13"/>
  <c r="G43" i="13"/>
  <c r="E43" i="13"/>
  <c r="N42" i="13"/>
  <c r="I42" i="13"/>
  <c r="G42" i="13"/>
  <c r="E42" i="13"/>
  <c r="N41" i="13"/>
  <c r="I41" i="13"/>
  <c r="G41" i="13"/>
  <c r="E41" i="13"/>
  <c r="N40" i="13"/>
  <c r="I40" i="13"/>
  <c r="G40" i="13"/>
  <c r="E40" i="13"/>
  <c r="N39" i="13"/>
  <c r="I39" i="13"/>
  <c r="G39" i="13"/>
  <c r="E39" i="13"/>
  <c r="N38" i="13"/>
  <c r="I38" i="13"/>
  <c r="G38" i="13"/>
  <c r="E38" i="13"/>
  <c r="N37" i="13"/>
  <c r="I37" i="13"/>
  <c r="G37" i="13"/>
  <c r="E37" i="13"/>
  <c r="N110" i="13"/>
  <c r="I110" i="13"/>
  <c r="G110" i="13"/>
  <c r="E110" i="13"/>
  <c r="N109" i="13"/>
  <c r="I109" i="13"/>
  <c r="G109" i="13"/>
  <c r="E109" i="13"/>
  <c r="N108" i="13"/>
  <c r="I108" i="13"/>
  <c r="G108" i="13"/>
  <c r="E108" i="13"/>
  <c r="N62" i="13"/>
  <c r="I62" i="13"/>
  <c r="G62" i="13"/>
  <c r="E62" i="13"/>
  <c r="N61" i="13"/>
  <c r="I61" i="13"/>
  <c r="G61" i="13"/>
  <c r="E61" i="13"/>
  <c r="N60" i="13"/>
  <c r="I60" i="13"/>
  <c r="G60" i="13"/>
  <c r="E60" i="13"/>
  <c r="N59" i="13"/>
  <c r="I59" i="13"/>
  <c r="G59" i="13"/>
  <c r="E59" i="13"/>
  <c r="N58" i="13"/>
  <c r="I58" i="13"/>
  <c r="G58" i="13"/>
  <c r="E58" i="13"/>
  <c r="N57" i="13"/>
  <c r="I57" i="13"/>
  <c r="G57" i="13"/>
  <c r="E57" i="13"/>
  <c r="N56" i="13"/>
  <c r="I56" i="13"/>
  <c r="G56" i="13"/>
  <c r="E56" i="13"/>
  <c r="N55" i="13"/>
  <c r="I55" i="13"/>
  <c r="G55" i="13"/>
  <c r="E55" i="13"/>
  <c r="N36" i="13"/>
  <c r="I36" i="13"/>
  <c r="G36" i="13"/>
  <c r="E36" i="13"/>
  <c r="N107" i="13"/>
  <c r="I107" i="13"/>
  <c r="G107" i="13"/>
  <c r="E107" i="13"/>
  <c r="N106" i="13"/>
  <c r="I106" i="13"/>
  <c r="G106" i="13"/>
  <c r="E106" i="13"/>
  <c r="N105" i="13"/>
  <c r="I105" i="13"/>
  <c r="G105" i="13"/>
  <c r="E105" i="13"/>
  <c r="N104" i="13"/>
  <c r="I104" i="13"/>
  <c r="G104" i="13"/>
  <c r="E104" i="13"/>
  <c r="N87" i="13"/>
  <c r="I87" i="13"/>
  <c r="G87" i="13"/>
  <c r="E87" i="13"/>
  <c r="N86" i="13"/>
  <c r="I86" i="13"/>
  <c r="G86" i="13"/>
  <c r="E86" i="13"/>
  <c r="N85" i="13"/>
  <c r="I85" i="13"/>
  <c r="G85" i="13"/>
  <c r="E85" i="13"/>
  <c r="N35" i="13"/>
  <c r="I35" i="13"/>
  <c r="G35" i="13"/>
  <c r="E35" i="13"/>
  <c r="N34" i="13"/>
  <c r="I34" i="13"/>
  <c r="G34" i="13"/>
  <c r="E34" i="13"/>
  <c r="N33" i="13"/>
  <c r="I33" i="13"/>
  <c r="G33" i="13"/>
  <c r="E33" i="13"/>
  <c r="N32" i="13"/>
  <c r="I32" i="13"/>
  <c r="G32" i="13"/>
  <c r="E32" i="13"/>
  <c r="N31" i="13"/>
  <c r="I31" i="13"/>
  <c r="G31" i="13"/>
  <c r="E31" i="13"/>
  <c r="N30" i="13"/>
  <c r="I30" i="13"/>
  <c r="G30" i="13"/>
  <c r="E30" i="13"/>
  <c r="N29" i="13"/>
  <c r="I29" i="13"/>
  <c r="G29" i="13"/>
  <c r="E29" i="13"/>
  <c r="N28" i="13"/>
  <c r="I28" i="13"/>
  <c r="G28" i="13"/>
  <c r="E28" i="13"/>
  <c r="N27" i="13"/>
  <c r="I27" i="13"/>
  <c r="G27" i="13"/>
  <c r="E27" i="13"/>
  <c r="N26" i="13"/>
  <c r="I26" i="13"/>
  <c r="G26" i="13"/>
  <c r="E26" i="13"/>
  <c r="N25" i="13"/>
  <c r="I25" i="13"/>
  <c r="G25" i="13"/>
  <c r="E25" i="13"/>
  <c r="N54" i="13"/>
  <c r="I54" i="13"/>
  <c r="G54" i="13"/>
  <c r="E54" i="13"/>
  <c r="N53" i="13"/>
  <c r="I53" i="13"/>
  <c r="G53" i="13"/>
  <c r="E53" i="13"/>
  <c r="N24" i="13"/>
  <c r="I24" i="13"/>
  <c r="G24" i="13"/>
  <c r="E24" i="13"/>
  <c r="N23" i="13"/>
  <c r="I23" i="13"/>
  <c r="G23" i="13"/>
  <c r="E23" i="13"/>
  <c r="N22" i="13"/>
  <c r="I22" i="13"/>
  <c r="G22" i="13"/>
  <c r="E22" i="13"/>
  <c r="N52" i="13"/>
  <c r="I52" i="13"/>
  <c r="G52" i="13"/>
  <c r="E52" i="13"/>
  <c r="N51" i="13"/>
  <c r="I51" i="13"/>
  <c r="G51" i="13"/>
  <c r="E51" i="13"/>
  <c r="N50" i="13"/>
  <c r="I50" i="13"/>
  <c r="G50" i="13"/>
  <c r="E50" i="13"/>
  <c r="N49" i="13"/>
  <c r="I49" i="13"/>
  <c r="G49" i="13"/>
  <c r="E49" i="13"/>
  <c r="N103" i="13"/>
  <c r="I103" i="13"/>
  <c r="G103" i="13"/>
  <c r="E103" i="13"/>
  <c r="N102" i="13"/>
  <c r="I102" i="13"/>
  <c r="G102" i="13"/>
  <c r="E102" i="13"/>
  <c r="N101" i="13"/>
  <c r="I101" i="13"/>
  <c r="G101" i="13"/>
  <c r="E101" i="13"/>
  <c r="N21" i="13"/>
  <c r="I21" i="13"/>
  <c r="G21" i="13"/>
  <c r="E21" i="13"/>
  <c r="N20" i="13"/>
  <c r="I20" i="13"/>
  <c r="G20" i="13"/>
  <c r="E20" i="13"/>
  <c r="N19" i="13"/>
  <c r="I19" i="13"/>
  <c r="G19" i="13"/>
  <c r="E19" i="13"/>
  <c r="N18" i="13"/>
  <c r="I18" i="13"/>
  <c r="G18" i="13"/>
  <c r="E18" i="13"/>
  <c r="N17" i="13"/>
  <c r="I17" i="13"/>
  <c r="G17" i="13"/>
  <c r="E17" i="13"/>
  <c r="N16" i="13"/>
  <c r="I16" i="13"/>
  <c r="G16" i="13"/>
  <c r="E16" i="13"/>
  <c r="N15" i="13"/>
  <c r="I15" i="13"/>
  <c r="G15" i="13"/>
  <c r="E15" i="13"/>
  <c r="N14" i="13"/>
  <c r="I14" i="13"/>
  <c r="G14" i="13"/>
  <c r="E14" i="13"/>
  <c r="N13" i="13"/>
  <c r="I13" i="13"/>
  <c r="G13" i="13"/>
  <c r="E13" i="13"/>
  <c r="N12" i="13"/>
  <c r="I12" i="13"/>
  <c r="G12" i="13"/>
  <c r="E12" i="13"/>
  <c r="N11" i="13"/>
  <c r="I11" i="13"/>
  <c r="G11" i="13"/>
  <c r="E11" i="13"/>
  <c r="N10" i="13"/>
  <c r="I10" i="13"/>
  <c r="G10" i="13"/>
  <c r="E10" i="13"/>
  <c r="N84" i="13"/>
  <c r="I84" i="13"/>
  <c r="G84" i="13"/>
  <c r="E84" i="13"/>
  <c r="N83" i="13"/>
  <c r="I83" i="13"/>
  <c r="G83" i="13"/>
  <c r="E83" i="13"/>
  <c r="N100" i="13"/>
  <c r="I100" i="13"/>
  <c r="G100" i="13"/>
  <c r="E100" i="13"/>
  <c r="N99" i="13"/>
  <c r="I99" i="13"/>
  <c r="G99" i="13"/>
  <c r="E99" i="13"/>
  <c r="N98" i="13"/>
  <c r="I98" i="13"/>
  <c r="G98" i="13"/>
  <c r="E98" i="13"/>
  <c r="N97" i="13"/>
  <c r="I97" i="13"/>
  <c r="G97" i="13"/>
  <c r="E97" i="13"/>
  <c r="N96" i="13"/>
  <c r="I96" i="13"/>
  <c r="G96" i="13"/>
  <c r="E96" i="13"/>
  <c r="N95" i="13"/>
  <c r="I95" i="13"/>
  <c r="G95" i="13"/>
  <c r="E95" i="13"/>
  <c r="N94" i="13"/>
  <c r="I94" i="13"/>
  <c r="G94" i="13"/>
  <c r="E94" i="13"/>
  <c r="N93" i="13"/>
  <c r="I93" i="13"/>
  <c r="G93" i="13"/>
  <c r="E93" i="13"/>
  <c r="N92" i="13"/>
  <c r="I92" i="13"/>
  <c r="G92" i="13"/>
  <c r="E92" i="13"/>
  <c r="N82" i="13"/>
  <c r="I82" i="13"/>
  <c r="G82" i="13"/>
  <c r="E82" i="13"/>
  <c r="N81" i="13"/>
  <c r="I81" i="13"/>
  <c r="G81" i="13"/>
  <c r="E81" i="13"/>
  <c r="N80" i="13"/>
  <c r="I80" i="13"/>
  <c r="G80" i="13"/>
  <c r="E80" i="13"/>
  <c r="N79" i="13"/>
  <c r="I79" i="13"/>
  <c r="G79" i="13"/>
  <c r="E79" i="13"/>
  <c r="N78" i="13"/>
  <c r="I78" i="13"/>
  <c r="G78" i="13"/>
  <c r="E78" i="13"/>
  <c r="N77" i="13"/>
  <c r="I77" i="13"/>
  <c r="G77" i="13"/>
  <c r="E77" i="13"/>
  <c r="N76" i="13"/>
  <c r="I76" i="13"/>
  <c r="G76" i="13"/>
  <c r="E76" i="13"/>
  <c r="M109" i="7"/>
  <c r="M108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2" i="7"/>
  <c r="M81" i="7"/>
  <c r="M80" i="7"/>
  <c r="M79" i="7"/>
  <c r="M78" i="7"/>
  <c r="M77" i="7"/>
  <c r="M76" i="7"/>
  <c r="M75" i="7"/>
  <c r="M74" i="7"/>
  <c r="M107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83" i="7"/>
  <c r="M21" i="7"/>
  <c r="M20" i="7"/>
  <c r="M19" i="7"/>
  <c r="M18" i="7"/>
  <c r="M17" i="7"/>
  <c r="M16" i="7"/>
  <c r="M15" i="7"/>
  <c r="M14" i="7"/>
  <c r="M12" i="7"/>
  <c r="M11" i="7"/>
  <c r="M10" i="7"/>
  <c r="M13" i="7"/>
  <c r="N68" i="12"/>
  <c r="N64" i="12"/>
  <c r="N56" i="12"/>
  <c r="N49" i="12"/>
  <c r="N14" i="12"/>
  <c r="N32" i="12"/>
  <c r="N60" i="12"/>
  <c r="N81" i="12"/>
  <c r="N109" i="12"/>
  <c r="N17" i="12"/>
  <c r="N20" i="12"/>
  <c r="N63" i="12"/>
  <c r="N38" i="12"/>
  <c r="N71" i="12"/>
  <c r="N40" i="12"/>
  <c r="N82" i="12"/>
  <c r="N46" i="12"/>
  <c r="N87" i="12"/>
  <c r="N91" i="12"/>
  <c r="N22" i="12"/>
  <c r="N21" i="12"/>
  <c r="N93" i="12"/>
  <c r="N67" i="12"/>
  <c r="N58" i="12"/>
  <c r="N92" i="12"/>
  <c r="N106" i="12"/>
  <c r="N29" i="12"/>
  <c r="N74" i="12"/>
  <c r="N90" i="12"/>
  <c r="N15" i="12"/>
  <c r="N72" i="12"/>
  <c r="N53" i="12"/>
  <c r="N88" i="12"/>
  <c r="N41" i="12"/>
  <c r="N103" i="12"/>
  <c r="N55" i="12"/>
  <c r="N70" i="12"/>
  <c r="N54" i="12"/>
  <c r="N99" i="12"/>
  <c r="N37" i="12"/>
  <c r="N35" i="12"/>
  <c r="N31" i="12"/>
  <c r="N59" i="12"/>
  <c r="N47" i="12"/>
  <c r="N73" i="12"/>
  <c r="N86" i="12"/>
  <c r="N12" i="12"/>
  <c r="N66" i="12"/>
  <c r="N44" i="12"/>
  <c r="N77" i="12"/>
  <c r="N94" i="12"/>
  <c r="N61" i="12"/>
  <c r="N18" i="12"/>
  <c r="N78" i="12"/>
  <c r="N10" i="12"/>
  <c r="N65" i="12"/>
  <c r="N108" i="12"/>
  <c r="N80" i="12"/>
  <c r="N52" i="12"/>
  <c r="N89" i="12"/>
  <c r="N69" i="12"/>
  <c r="N11" i="12"/>
  <c r="N101" i="12"/>
  <c r="N79" i="12"/>
  <c r="N100" i="12"/>
  <c r="N27" i="12"/>
  <c r="N96" i="12"/>
  <c r="N75" i="12"/>
  <c r="N57" i="12"/>
  <c r="N39" i="12"/>
  <c r="N19" i="12"/>
  <c r="N97" i="12"/>
  <c r="N62" i="12"/>
  <c r="N76" i="12"/>
  <c r="N50" i="12"/>
  <c r="N98" i="12"/>
  <c r="N42" i="12"/>
  <c r="N45" i="12"/>
  <c r="N16" i="12"/>
  <c r="N107" i="12"/>
  <c r="N13" i="12"/>
  <c r="N85" i="12"/>
  <c r="N30" i="12"/>
  <c r="N24" i="12"/>
  <c r="N23" i="12"/>
  <c r="N43" i="12"/>
  <c r="N105" i="12"/>
  <c r="N83" i="12"/>
  <c r="N84" i="12"/>
  <c r="N26" i="12"/>
  <c r="N102" i="12"/>
  <c r="N25" i="12"/>
  <c r="N48" i="12"/>
  <c r="N36" i="12"/>
  <c r="N51" i="12"/>
  <c r="N34" i="12"/>
  <c r="N33" i="12"/>
  <c r="N104" i="12"/>
  <c r="N28" i="12"/>
  <c r="N95" i="12"/>
  <c r="D59" i="9"/>
  <c r="F59" i="9"/>
  <c r="H59" i="9"/>
  <c r="M59" i="9"/>
  <c r="D60" i="9"/>
  <c r="F60" i="9"/>
  <c r="H60" i="9"/>
  <c r="M60" i="9"/>
  <c r="M35" i="9"/>
  <c r="M26" i="9"/>
  <c r="M79" i="9"/>
  <c r="M105" i="9"/>
  <c r="M44" i="9"/>
  <c r="M73" i="9"/>
  <c r="M29" i="9"/>
  <c r="M17" i="9"/>
  <c r="M52" i="9"/>
  <c r="M36" i="9"/>
  <c r="M10" i="9"/>
  <c r="M53" i="9"/>
  <c r="M18" i="9"/>
  <c r="M66" i="9"/>
  <c r="M37" i="9"/>
  <c r="M19" i="9"/>
  <c r="M71" i="9"/>
  <c r="M82" i="9"/>
  <c r="M83" i="9"/>
  <c r="M93" i="9"/>
  <c r="M38" i="9"/>
  <c r="M27" i="9"/>
  <c r="M43" i="9"/>
  <c r="M64" i="9"/>
  <c r="M39" i="9"/>
  <c r="M54" i="9"/>
  <c r="M30" i="9"/>
  <c r="M102" i="9"/>
  <c r="M94" i="9"/>
  <c r="M95" i="9"/>
  <c r="M11" i="9"/>
  <c r="M12" i="9"/>
  <c r="M55" i="9"/>
  <c r="M45" i="9"/>
  <c r="M40" i="9"/>
  <c r="M67" i="9"/>
  <c r="M56" i="9"/>
  <c r="M80" i="9"/>
  <c r="M41" i="9"/>
  <c r="M50" i="9"/>
  <c r="M46" i="9"/>
  <c r="M20" i="9"/>
  <c r="M89" i="9"/>
  <c r="M68" i="9"/>
  <c r="M103" i="9"/>
  <c r="M107" i="9"/>
  <c r="M42" i="9"/>
  <c r="M13" i="9"/>
  <c r="M31" i="9"/>
  <c r="M76" i="9"/>
  <c r="M47" i="9"/>
  <c r="M90" i="9"/>
  <c r="M72" i="9"/>
  <c r="M70" i="9"/>
  <c r="M61" i="9"/>
  <c r="M69" i="9"/>
  <c r="M108" i="9"/>
  <c r="M74" i="9"/>
  <c r="M32" i="9"/>
  <c r="M21" i="9"/>
  <c r="M84" i="9"/>
  <c r="M14" i="9"/>
  <c r="M85" i="9"/>
  <c r="M96" i="9"/>
  <c r="M33" i="9"/>
  <c r="M49" i="9"/>
  <c r="M81" i="9"/>
  <c r="M48" i="9"/>
  <c r="M104" i="9"/>
  <c r="M88" i="9"/>
  <c r="M57" i="9"/>
  <c r="M99" i="9"/>
  <c r="M100" i="9"/>
  <c r="M97" i="9"/>
  <c r="M22" i="9"/>
  <c r="M23" i="9"/>
  <c r="M24" i="9"/>
  <c r="M98" i="9"/>
  <c r="M25" i="9"/>
  <c r="M65" i="9"/>
  <c r="M15" i="9"/>
  <c r="M106" i="9"/>
  <c r="M86" i="9"/>
  <c r="M34" i="9"/>
  <c r="M51" i="9"/>
  <c r="M16" i="9"/>
  <c r="M77" i="9"/>
  <c r="M58" i="9"/>
  <c r="M75" i="9"/>
  <c r="M87" i="9"/>
  <c r="M101" i="9"/>
  <c r="M78" i="9"/>
  <c r="M109" i="9"/>
  <c r="M28" i="9"/>
  <c r="M91" i="9"/>
  <c r="M62" i="9"/>
  <c r="M63" i="9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9" i="8"/>
  <c r="L30" i="8"/>
  <c r="L31" i="8"/>
  <c r="L32" i="8"/>
  <c r="L33" i="8"/>
  <c r="L34" i="8"/>
  <c r="L35" i="8"/>
  <c r="L37" i="8"/>
  <c r="L38" i="8"/>
  <c r="L39" i="8"/>
  <c r="L40" i="8"/>
  <c r="L41" i="8"/>
  <c r="L42" i="8"/>
  <c r="L43" i="8"/>
  <c r="L44" i="8"/>
  <c r="L45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8" i="8"/>
  <c r="L99" i="8"/>
  <c r="L100" i="8"/>
  <c r="L101" i="8"/>
  <c r="L102" i="8"/>
  <c r="L103" i="8"/>
  <c r="L104" i="8"/>
  <c r="L105" i="8"/>
  <c r="L106" i="8"/>
  <c r="L107" i="8"/>
  <c r="L108" i="8"/>
  <c r="L10" i="8"/>
  <c r="ER25" i="4"/>
  <c r="ER24" i="4"/>
  <c r="ER23" i="4"/>
  <c r="ER21" i="4"/>
  <c r="ER20" i="4"/>
  <c r="ER18" i="4"/>
  <c r="ER17" i="4"/>
  <c r="ER16" i="4"/>
  <c r="ER13" i="4"/>
  <c r="ER12" i="4"/>
  <c r="ER11" i="4"/>
  <c r="ER9" i="4"/>
  <c r="ER8" i="4"/>
  <c r="CV25" i="4"/>
  <c r="CV24" i="4"/>
  <c r="CV23" i="4"/>
  <c r="CV21" i="4"/>
  <c r="CV20" i="4"/>
  <c r="CV18" i="4"/>
  <c r="CV17" i="4"/>
  <c r="CV16" i="4"/>
  <c r="CV13" i="4"/>
  <c r="CV12" i="4"/>
  <c r="CV11" i="4"/>
  <c r="CV9" i="4"/>
  <c r="CV8" i="4"/>
  <c r="BN25" i="4"/>
  <c r="BN24" i="4"/>
  <c r="BN23" i="4"/>
  <c r="BN21" i="4"/>
  <c r="BN20" i="4"/>
  <c r="BN18" i="4"/>
  <c r="BN17" i="4"/>
  <c r="BN16" i="4"/>
  <c r="BN13" i="4"/>
  <c r="BN12" i="4"/>
  <c r="BN11" i="4"/>
  <c r="BN9" i="4"/>
  <c r="BN8" i="4"/>
  <c r="ER32" i="3"/>
  <c r="ER31" i="3"/>
  <c r="EQ29" i="3"/>
  <c r="ER29" i="3" s="1"/>
  <c r="EQ28" i="3"/>
  <c r="ER28" i="3" s="1"/>
  <c r="ER27" i="3"/>
  <c r="ER26" i="3"/>
  <c r="ER25" i="3"/>
  <c r="ER24" i="3"/>
  <c r="ER23" i="3"/>
  <c r="ER22" i="3"/>
  <c r="ER20" i="3"/>
  <c r="ER19" i="3"/>
  <c r="ER18" i="3"/>
  <c r="ER17" i="3"/>
  <c r="ER16" i="3"/>
  <c r="ER15" i="3"/>
  <c r="ER13" i="3"/>
  <c r="ER12" i="3"/>
  <c r="ER11" i="3"/>
  <c r="ER9" i="3"/>
  <c r="ER8" i="3"/>
  <c r="CV31" i="3"/>
  <c r="CU29" i="3"/>
  <c r="CV29" i="3" s="1"/>
  <c r="CU28" i="3"/>
  <c r="CV28" i="3" s="1"/>
  <c r="CV27" i="3"/>
  <c r="CV26" i="3"/>
  <c r="CV25" i="3"/>
  <c r="CV24" i="3"/>
  <c r="CV23" i="3"/>
  <c r="CV22" i="3"/>
  <c r="CV20" i="3"/>
  <c r="CV19" i="3"/>
  <c r="CV18" i="3"/>
  <c r="CV17" i="3"/>
  <c r="CV16" i="3"/>
  <c r="CV15" i="3"/>
  <c r="CV13" i="3"/>
  <c r="CV12" i="3"/>
  <c r="CV11" i="3"/>
  <c r="CV9" i="3"/>
  <c r="CV8" i="3"/>
  <c r="BN32" i="3"/>
  <c r="BN31" i="3"/>
  <c r="BM29" i="3"/>
  <c r="BN29" i="3" s="1"/>
  <c r="BM28" i="3"/>
  <c r="BN28" i="3" s="1"/>
  <c r="BN27" i="3"/>
  <c r="BN26" i="3"/>
  <c r="BN25" i="3"/>
  <c r="BN24" i="3"/>
  <c r="BN23" i="3"/>
  <c r="BN22" i="3"/>
  <c r="BN20" i="3"/>
  <c r="BN19" i="3"/>
  <c r="BN18" i="3"/>
  <c r="BN17" i="3"/>
  <c r="BN16" i="3"/>
  <c r="BN15" i="3"/>
  <c r="BN13" i="3"/>
  <c r="BN12" i="3"/>
  <c r="BN11" i="3"/>
  <c r="BN9" i="3"/>
  <c r="BN8" i="3"/>
  <c r="ER29" i="2"/>
  <c r="ER28" i="2"/>
  <c r="ER27" i="2"/>
  <c r="ER26" i="2"/>
  <c r="ER25" i="2"/>
  <c r="ER23" i="2"/>
  <c r="ER21" i="2"/>
  <c r="EQ19" i="2"/>
  <c r="ER19" i="2" s="1"/>
  <c r="ER18" i="2"/>
  <c r="ER17" i="2"/>
  <c r="ER15" i="2"/>
  <c r="ER14" i="2"/>
  <c r="ER12" i="2"/>
  <c r="ER11" i="2"/>
  <c r="ER10" i="2"/>
  <c r="ER9" i="2"/>
  <c r="ER8" i="2"/>
  <c r="CV28" i="2"/>
  <c r="CV27" i="2"/>
  <c r="CV26" i="2"/>
  <c r="CV25" i="2"/>
  <c r="CV23" i="2"/>
  <c r="CV21" i="2"/>
  <c r="CU19" i="2"/>
  <c r="CV19" i="2" s="1"/>
  <c r="CV18" i="2"/>
  <c r="CV17" i="2"/>
  <c r="CV15" i="2"/>
  <c r="CV14" i="2"/>
  <c r="CV12" i="2"/>
  <c r="CV11" i="2"/>
  <c r="CV10" i="2"/>
  <c r="CV9" i="2"/>
  <c r="CV8" i="2"/>
  <c r="BN29" i="2"/>
  <c r="BN28" i="2"/>
  <c r="BN27" i="2"/>
  <c r="BN26" i="2"/>
  <c r="BN25" i="2"/>
  <c r="BN23" i="2"/>
  <c r="BN21" i="2"/>
  <c r="BN19" i="2"/>
  <c r="BN18" i="2"/>
  <c r="BN17" i="2"/>
  <c r="BN15" i="2"/>
  <c r="BN14" i="2"/>
  <c r="BN12" i="2"/>
  <c r="BN11" i="2"/>
  <c r="BN10" i="2"/>
  <c r="BN9" i="2"/>
  <c r="BN8" i="2"/>
  <c r="I22" i="12"/>
  <c r="G22" i="12"/>
  <c r="E22" i="12"/>
  <c r="I10" i="12"/>
  <c r="G10" i="12"/>
  <c r="E10" i="12"/>
  <c r="I23" i="12"/>
  <c r="G23" i="12"/>
  <c r="E23" i="12"/>
  <c r="I51" i="12"/>
  <c r="G51" i="12"/>
  <c r="E51" i="12"/>
  <c r="I63" i="12"/>
  <c r="G63" i="12"/>
  <c r="E63" i="12"/>
  <c r="I21" i="12"/>
  <c r="G21" i="12"/>
  <c r="E21" i="12"/>
  <c r="I25" i="12"/>
  <c r="G25" i="12"/>
  <c r="E25" i="12"/>
  <c r="I52" i="12"/>
  <c r="G52" i="12"/>
  <c r="E52" i="12"/>
  <c r="I31" i="12"/>
  <c r="G31" i="12"/>
  <c r="E31" i="12"/>
  <c r="I29" i="12"/>
  <c r="G29" i="12"/>
  <c r="E29" i="12"/>
  <c r="I87" i="12"/>
  <c r="G87" i="12"/>
  <c r="E87" i="12"/>
  <c r="I26" i="12"/>
  <c r="G26" i="12"/>
  <c r="E26" i="12"/>
  <c r="I11" i="12"/>
  <c r="G11" i="12"/>
  <c r="E11" i="12"/>
  <c r="I75" i="12"/>
  <c r="G75" i="12"/>
  <c r="E75" i="12"/>
  <c r="I109" i="12"/>
  <c r="G109" i="12"/>
  <c r="E109" i="12"/>
  <c r="I32" i="12"/>
  <c r="G32" i="12"/>
  <c r="E32" i="12"/>
  <c r="I53" i="12"/>
  <c r="G53" i="12"/>
  <c r="E53" i="12"/>
  <c r="I55" i="12"/>
  <c r="G55" i="12"/>
  <c r="E55" i="12"/>
  <c r="I85" i="12"/>
  <c r="G85" i="12"/>
  <c r="E85" i="12"/>
  <c r="I40" i="12"/>
  <c r="G40" i="12"/>
  <c r="E40" i="12"/>
  <c r="I107" i="12"/>
  <c r="G107" i="12"/>
  <c r="E107" i="12"/>
  <c r="I49" i="12"/>
  <c r="G49" i="12"/>
  <c r="E49" i="12"/>
  <c r="I73" i="12"/>
  <c r="G73" i="12"/>
  <c r="E73" i="12"/>
  <c r="I41" i="12"/>
  <c r="G41" i="12"/>
  <c r="E41" i="12"/>
  <c r="I28" i="12"/>
  <c r="G28" i="12"/>
  <c r="E28" i="12"/>
  <c r="I37" i="12"/>
  <c r="G37" i="12"/>
  <c r="E37" i="12"/>
  <c r="I47" i="12"/>
  <c r="G47" i="12"/>
  <c r="E47" i="12"/>
  <c r="I96" i="12"/>
  <c r="G96" i="12"/>
  <c r="E96" i="12"/>
  <c r="I99" i="12"/>
  <c r="G99" i="12"/>
  <c r="E99" i="12"/>
  <c r="I17" i="12"/>
  <c r="G17" i="12"/>
  <c r="E17" i="12"/>
  <c r="I60" i="12"/>
  <c r="G60" i="12"/>
  <c r="E60" i="12"/>
  <c r="I13" i="12"/>
  <c r="G13" i="12"/>
  <c r="E13" i="12"/>
  <c r="I14" i="12"/>
  <c r="G14" i="12"/>
  <c r="E14" i="12"/>
  <c r="I44" i="12"/>
  <c r="G44" i="12"/>
  <c r="E44" i="12"/>
  <c r="I59" i="12"/>
  <c r="G59" i="12"/>
  <c r="E59" i="12"/>
  <c r="I20" i="12"/>
  <c r="G20" i="12"/>
  <c r="E20" i="12"/>
  <c r="I83" i="12"/>
  <c r="G83" i="12"/>
  <c r="E83" i="12"/>
  <c r="I97" i="12"/>
  <c r="G97" i="12"/>
  <c r="E97" i="12"/>
  <c r="I76" i="12"/>
  <c r="G76" i="12"/>
  <c r="E76" i="12"/>
  <c r="I70" i="12"/>
  <c r="G70" i="12"/>
  <c r="E70" i="12"/>
  <c r="I92" i="12"/>
  <c r="G92" i="12"/>
  <c r="E92" i="12"/>
  <c r="I106" i="12"/>
  <c r="G106" i="12"/>
  <c r="E106" i="12"/>
  <c r="I30" i="12"/>
  <c r="G30" i="12"/>
  <c r="E30" i="12"/>
  <c r="I88" i="12"/>
  <c r="G88" i="12"/>
  <c r="E88" i="12"/>
  <c r="I104" i="12"/>
  <c r="G104" i="12"/>
  <c r="E104" i="12"/>
  <c r="I33" i="12"/>
  <c r="G33" i="12"/>
  <c r="E33" i="12"/>
  <c r="I66" i="12"/>
  <c r="G66" i="12"/>
  <c r="E66" i="12"/>
  <c r="I80" i="12"/>
  <c r="G80" i="12"/>
  <c r="E80" i="12"/>
  <c r="I38" i="12"/>
  <c r="G38" i="12"/>
  <c r="E38" i="12"/>
  <c r="I74" i="12"/>
  <c r="G74" i="12"/>
  <c r="E74" i="12"/>
  <c r="I27" i="12"/>
  <c r="G27" i="12"/>
  <c r="E27" i="12"/>
  <c r="I43" i="12"/>
  <c r="G43" i="12"/>
  <c r="E43" i="12"/>
  <c r="I105" i="12"/>
  <c r="G105" i="12"/>
  <c r="E105" i="12"/>
  <c r="I103" i="12"/>
  <c r="G103" i="12"/>
  <c r="E103" i="12"/>
  <c r="I100" i="12"/>
  <c r="G100" i="12"/>
  <c r="E100" i="12"/>
  <c r="I108" i="12"/>
  <c r="G108" i="12"/>
  <c r="E108" i="12"/>
  <c r="I54" i="12"/>
  <c r="G54" i="12"/>
  <c r="E54" i="12"/>
  <c r="I36" i="12"/>
  <c r="G36" i="12"/>
  <c r="E36" i="12"/>
  <c r="I64" i="12"/>
  <c r="G64" i="12"/>
  <c r="E64" i="12"/>
  <c r="I102" i="12"/>
  <c r="G102" i="12"/>
  <c r="E102" i="12"/>
  <c r="I62" i="12"/>
  <c r="G62" i="12"/>
  <c r="E62" i="12"/>
  <c r="I68" i="12"/>
  <c r="G68" i="12"/>
  <c r="E68" i="12"/>
  <c r="I77" i="12"/>
  <c r="G77" i="12"/>
  <c r="E77" i="12"/>
  <c r="I95" i="12"/>
  <c r="G95" i="12"/>
  <c r="E95" i="12"/>
  <c r="I57" i="12"/>
  <c r="G57" i="12"/>
  <c r="E57" i="12"/>
  <c r="I86" i="12"/>
  <c r="G86" i="12"/>
  <c r="E86" i="12"/>
  <c r="I34" i="12"/>
  <c r="G34" i="12"/>
  <c r="E34" i="12"/>
  <c r="I78" i="12"/>
  <c r="G78" i="12"/>
  <c r="E78" i="12"/>
  <c r="I48" i="12"/>
  <c r="G48" i="12"/>
  <c r="E48" i="12"/>
  <c r="I89" i="12"/>
  <c r="G89" i="12"/>
  <c r="E89" i="12"/>
  <c r="I58" i="12"/>
  <c r="G58" i="12"/>
  <c r="E58" i="12"/>
  <c r="I61" i="12"/>
  <c r="G61" i="12"/>
  <c r="E61" i="12"/>
  <c r="I24" i="12"/>
  <c r="G24" i="12"/>
  <c r="E24" i="12"/>
  <c r="I67" i="12"/>
  <c r="G67" i="12"/>
  <c r="E67" i="12"/>
  <c r="I46" i="12"/>
  <c r="G46" i="12"/>
  <c r="E46" i="12"/>
  <c r="I71" i="12"/>
  <c r="G71" i="12"/>
  <c r="E71" i="12"/>
  <c r="I91" i="12"/>
  <c r="G91" i="12"/>
  <c r="E91" i="12"/>
  <c r="I72" i="12"/>
  <c r="G72" i="12"/>
  <c r="E72" i="12"/>
  <c r="I39" i="12"/>
  <c r="G39" i="12"/>
  <c r="E39" i="12"/>
  <c r="I56" i="12"/>
  <c r="G56" i="12"/>
  <c r="E56" i="12"/>
  <c r="I16" i="12"/>
  <c r="G16" i="12"/>
  <c r="E16" i="12"/>
  <c r="I90" i="12"/>
  <c r="G90" i="12"/>
  <c r="E90" i="12"/>
  <c r="I35" i="12"/>
  <c r="G35" i="12"/>
  <c r="E35" i="12"/>
  <c r="I18" i="12"/>
  <c r="G18" i="12"/>
  <c r="E18" i="12"/>
  <c r="I50" i="12"/>
  <c r="G50" i="12"/>
  <c r="E50" i="12"/>
  <c r="I93" i="12"/>
  <c r="G93" i="12"/>
  <c r="E93" i="12"/>
  <c r="I42" i="12"/>
  <c r="G42" i="12"/>
  <c r="E42" i="12"/>
  <c r="I98" i="12"/>
  <c r="G98" i="12"/>
  <c r="E98" i="12"/>
  <c r="I69" i="12"/>
  <c r="G69" i="12"/>
  <c r="E69" i="12"/>
  <c r="I101" i="12"/>
  <c r="G101" i="12"/>
  <c r="E101" i="12"/>
  <c r="I79" i="12"/>
  <c r="G79" i="12"/>
  <c r="E79" i="12"/>
  <c r="I81" i="12"/>
  <c r="G81" i="12"/>
  <c r="E81" i="12"/>
  <c r="I82" i="12"/>
  <c r="G82" i="12"/>
  <c r="E82" i="12"/>
  <c r="I94" i="12"/>
  <c r="G94" i="12"/>
  <c r="E94" i="12"/>
  <c r="I84" i="12"/>
  <c r="G84" i="12"/>
  <c r="E84" i="12"/>
  <c r="I45" i="12"/>
  <c r="G45" i="12"/>
  <c r="E45" i="12"/>
  <c r="I65" i="12"/>
  <c r="G65" i="12"/>
  <c r="E65" i="12"/>
  <c r="CV27" i="4" l="1"/>
  <c r="K66" i="13"/>
  <c r="CV34" i="3"/>
  <c r="BN27" i="4"/>
  <c r="BN31" i="2"/>
  <c r="CV31" i="2"/>
  <c r="ER31" i="2"/>
  <c r="BN34" i="3"/>
  <c r="G45" i="13" s="1"/>
  <c r="ER27" i="4"/>
  <c r="ER34" i="3"/>
  <c r="J85" i="15"/>
  <c r="J96" i="15"/>
  <c r="K96" i="15" s="1"/>
  <c r="M96" i="15" s="1"/>
  <c r="J105" i="15"/>
  <c r="K105" i="15" s="1"/>
  <c r="M105" i="15" s="1"/>
  <c r="J14" i="15"/>
  <c r="K14" i="15" s="1"/>
  <c r="M14" i="15" s="1"/>
  <c r="J19" i="15"/>
  <c r="K19" i="15" s="1"/>
  <c r="M19" i="15" s="1"/>
  <c r="J30" i="15"/>
  <c r="K30" i="15" s="1"/>
  <c r="M30" i="15" s="1"/>
  <c r="J38" i="15"/>
  <c r="K38" i="15" s="1"/>
  <c r="M38" i="15" s="1"/>
  <c r="J45" i="15"/>
  <c r="K45" i="15" s="1"/>
  <c r="M45" i="15" s="1"/>
  <c r="J51" i="15"/>
  <c r="K51" i="15" s="1"/>
  <c r="M51" i="15" s="1"/>
  <c r="J61" i="15"/>
  <c r="K61" i="15" s="1"/>
  <c r="M61" i="15" s="1"/>
  <c r="J69" i="15"/>
  <c r="K69" i="15" s="1"/>
  <c r="M69" i="15" s="1"/>
  <c r="J77" i="15"/>
  <c r="K77" i="15" s="1"/>
  <c r="M77" i="15" s="1"/>
  <c r="K85" i="15"/>
  <c r="M85" i="15" s="1"/>
  <c r="J93" i="15"/>
  <c r="K93" i="15" s="1"/>
  <c r="M93" i="15" s="1"/>
  <c r="J21" i="15"/>
  <c r="K21" i="15" s="1"/>
  <c r="M21" i="15" s="1"/>
  <c r="J36" i="15"/>
  <c r="K36" i="15" s="1"/>
  <c r="M36" i="15" s="1"/>
  <c r="J44" i="15"/>
  <c r="K44" i="15" s="1"/>
  <c r="M44" i="15" s="1"/>
  <c r="J52" i="15"/>
  <c r="K52" i="15" s="1"/>
  <c r="M52" i="15" s="1"/>
  <c r="J59" i="15"/>
  <c r="K59" i="15" s="1"/>
  <c r="M59" i="15" s="1"/>
  <c r="J67" i="15"/>
  <c r="K67" i="15" s="1"/>
  <c r="M67" i="15" s="1"/>
  <c r="J84" i="15"/>
  <c r="K84" i="15" s="1"/>
  <c r="M84" i="15" s="1"/>
  <c r="J91" i="15"/>
  <c r="K91" i="15" s="1"/>
  <c r="M91" i="15" s="1"/>
  <c r="J99" i="15"/>
  <c r="K99" i="15" s="1"/>
  <c r="M99" i="15" s="1"/>
  <c r="J16" i="15"/>
  <c r="K16" i="15" s="1"/>
  <c r="M16" i="15" s="1"/>
  <c r="J102" i="15"/>
  <c r="K102" i="15" s="1"/>
  <c r="M102" i="15" s="1"/>
  <c r="I47" i="13"/>
  <c r="J17" i="15"/>
  <c r="K17" i="15" s="1"/>
  <c r="M17" i="15" s="1"/>
  <c r="J13" i="15"/>
  <c r="K13" i="15" s="1"/>
  <c r="M13" i="15" s="1"/>
  <c r="J22" i="15"/>
  <c r="K22" i="15" s="1"/>
  <c r="M22" i="15" s="1"/>
  <c r="J40" i="15"/>
  <c r="K40" i="15" s="1"/>
  <c r="M40" i="15" s="1"/>
  <c r="J47" i="15"/>
  <c r="K47" i="15" s="1"/>
  <c r="M47" i="15" s="1"/>
  <c r="J55" i="15"/>
  <c r="K55" i="15" s="1"/>
  <c r="M55" i="15" s="1"/>
  <c r="J63" i="15"/>
  <c r="K63" i="15" s="1"/>
  <c r="M63" i="15" s="1"/>
  <c r="J87" i="15"/>
  <c r="K87" i="15" s="1"/>
  <c r="M87" i="15" s="1"/>
  <c r="J95" i="15"/>
  <c r="K95" i="15" s="1"/>
  <c r="M95" i="15" s="1"/>
  <c r="J104" i="15"/>
  <c r="K104" i="15" s="1"/>
  <c r="M104" i="15" s="1"/>
  <c r="I15" i="12"/>
  <c r="J108" i="15"/>
  <c r="K108" i="15" s="1"/>
  <c r="M108" i="15" s="1"/>
  <c r="J15" i="15"/>
  <c r="K15" i="15" s="1"/>
  <c r="M15" i="15" s="1"/>
  <c r="J20" i="15"/>
  <c r="K20" i="15" s="1"/>
  <c r="M20" i="15" s="1"/>
  <c r="J32" i="15"/>
  <c r="K32" i="15" s="1"/>
  <c r="M32" i="15" s="1"/>
  <c r="J92" i="9"/>
  <c r="K92" i="9" s="1"/>
  <c r="J24" i="15"/>
  <c r="K24" i="15" s="1"/>
  <c r="M24" i="15" s="1"/>
  <c r="J34" i="15"/>
  <c r="K34" i="15" s="1"/>
  <c r="M34" i="15" s="1"/>
  <c r="J42" i="15"/>
  <c r="K42" i="15" s="1"/>
  <c r="M42" i="15" s="1"/>
  <c r="J101" i="15"/>
  <c r="K101" i="15" s="1"/>
  <c r="M101" i="15" s="1"/>
  <c r="J57" i="15"/>
  <c r="K57" i="15" s="1"/>
  <c r="M57" i="15" s="1"/>
  <c r="J65" i="15"/>
  <c r="K65" i="15" s="1"/>
  <c r="M65" i="15" s="1"/>
  <c r="J73" i="15"/>
  <c r="K73" i="15" s="1"/>
  <c r="M73" i="15" s="1"/>
  <c r="J81" i="15"/>
  <c r="K81" i="15" s="1"/>
  <c r="M81" i="15" s="1"/>
  <c r="J90" i="15"/>
  <c r="K90" i="15" s="1"/>
  <c r="M90" i="15" s="1"/>
  <c r="J97" i="15"/>
  <c r="K97" i="15" s="1"/>
  <c r="M97" i="15" s="1"/>
  <c r="J106" i="15"/>
  <c r="K106" i="15" s="1"/>
  <c r="M106" i="15" s="1"/>
  <c r="J29" i="15"/>
  <c r="K29" i="15" s="1"/>
  <c r="M29" i="15" s="1"/>
  <c r="J37" i="15"/>
  <c r="K37" i="15" s="1"/>
  <c r="M37" i="15" s="1"/>
  <c r="J50" i="15"/>
  <c r="K50" i="15" s="1"/>
  <c r="M50" i="15" s="1"/>
  <c r="J53" i="15"/>
  <c r="K53" i="15" s="1"/>
  <c r="M53" i="15" s="1"/>
  <c r="J60" i="15"/>
  <c r="K60" i="15" s="1"/>
  <c r="M60" i="15" s="1"/>
  <c r="J68" i="15"/>
  <c r="K68" i="15" s="1"/>
  <c r="M68" i="15" s="1"/>
  <c r="J76" i="15"/>
  <c r="K76" i="15" s="1"/>
  <c r="M76" i="15" s="1"/>
  <c r="J83" i="15"/>
  <c r="K83" i="15" s="1"/>
  <c r="M83" i="15" s="1"/>
  <c r="J92" i="15"/>
  <c r="K92" i="15" s="1"/>
  <c r="M92" i="15" s="1"/>
  <c r="J100" i="15"/>
  <c r="K100" i="15" s="1"/>
  <c r="M100" i="15" s="1"/>
  <c r="J109" i="15"/>
  <c r="K109" i="15" s="1"/>
  <c r="M109" i="15" s="1"/>
  <c r="F33" i="15"/>
  <c r="J26" i="15"/>
  <c r="K26" i="15" s="1"/>
  <c r="M26" i="15" s="1"/>
  <c r="D10" i="15"/>
  <c r="D33" i="15"/>
  <c r="E19" i="12"/>
  <c r="F10" i="15"/>
  <c r="F25" i="15"/>
  <c r="G47" i="13"/>
  <c r="H33" i="15"/>
  <c r="I46" i="13"/>
  <c r="H25" i="15"/>
  <c r="J11" i="15"/>
  <c r="K11" i="15" s="1"/>
  <c r="M11" i="15" s="1"/>
  <c r="J12" i="15"/>
  <c r="K12" i="15" s="1"/>
  <c r="M12" i="15" s="1"/>
  <c r="J18" i="15"/>
  <c r="K18" i="15" s="1"/>
  <c r="M18" i="15" s="1"/>
  <c r="J23" i="15"/>
  <c r="K23" i="15" s="1"/>
  <c r="M23" i="15" s="1"/>
  <c r="J27" i="15"/>
  <c r="K27" i="15" s="1"/>
  <c r="M27" i="15" s="1"/>
  <c r="J28" i="15"/>
  <c r="K28" i="15" s="1"/>
  <c r="M28" i="15" s="1"/>
  <c r="J35" i="15"/>
  <c r="K35" i="15" s="1"/>
  <c r="M35" i="15" s="1"/>
  <c r="J39" i="15"/>
  <c r="K39" i="15" s="1"/>
  <c r="M39" i="15" s="1"/>
  <c r="J43" i="15"/>
  <c r="K43" i="15" s="1"/>
  <c r="M43" i="15" s="1"/>
  <c r="J46" i="15"/>
  <c r="K46" i="15" s="1"/>
  <c r="M46" i="15" s="1"/>
  <c r="J49" i="15"/>
  <c r="K49" i="15" s="1"/>
  <c r="M49" i="15" s="1"/>
  <c r="J54" i="15"/>
  <c r="K54" i="15" s="1"/>
  <c r="M54" i="15" s="1"/>
  <c r="J58" i="15"/>
  <c r="K58" i="15" s="1"/>
  <c r="M58" i="15" s="1"/>
  <c r="J62" i="15"/>
  <c r="K62" i="15" s="1"/>
  <c r="M62" i="15" s="1"/>
  <c r="J66" i="15"/>
  <c r="K66" i="15" s="1"/>
  <c r="M66" i="15" s="1"/>
  <c r="J70" i="15"/>
  <c r="K70" i="15" s="1"/>
  <c r="M70" i="15" s="1"/>
  <c r="J71" i="15"/>
  <c r="K71" i="15" s="1"/>
  <c r="M71" i="15" s="1"/>
  <c r="J74" i="15"/>
  <c r="K74" i="15" s="1"/>
  <c r="M74" i="15" s="1"/>
  <c r="J75" i="15"/>
  <c r="K75" i="15" s="1"/>
  <c r="M75" i="15" s="1"/>
  <c r="J78" i="15"/>
  <c r="K78" i="15" s="1"/>
  <c r="M78" i="15" s="1"/>
  <c r="J79" i="15"/>
  <c r="K79" i="15" s="1"/>
  <c r="M79" i="15" s="1"/>
  <c r="J82" i="15"/>
  <c r="K82" i="15" s="1"/>
  <c r="M82" i="15" s="1"/>
  <c r="J86" i="15"/>
  <c r="K86" i="15" s="1"/>
  <c r="M86" i="15" s="1"/>
  <c r="J89" i="15"/>
  <c r="K89" i="15" s="1"/>
  <c r="M89" i="15" s="1"/>
  <c r="J94" i="15"/>
  <c r="K94" i="15" s="1"/>
  <c r="M94" i="15" s="1"/>
  <c r="J98" i="15"/>
  <c r="K98" i="15" s="1"/>
  <c r="M98" i="15" s="1"/>
  <c r="J103" i="15"/>
  <c r="K103" i="15" s="1"/>
  <c r="M103" i="15" s="1"/>
  <c r="J107" i="15"/>
  <c r="K107" i="15" s="1"/>
  <c r="M107" i="15" s="1"/>
  <c r="K54" i="12"/>
  <c r="L54" i="12" s="1"/>
  <c r="K38" i="12"/>
  <c r="L38" i="12" s="1"/>
  <c r="K53" i="12"/>
  <c r="L53" i="12" s="1"/>
  <c r="K31" i="12"/>
  <c r="L31" i="12" s="1"/>
  <c r="K22" i="12"/>
  <c r="L22" i="12" s="1"/>
  <c r="K70" i="12"/>
  <c r="L70" i="12" s="1"/>
  <c r="K52" i="12"/>
  <c r="L52" i="12" s="1"/>
  <c r="K105" i="12"/>
  <c r="L105" i="12" s="1"/>
  <c r="K104" i="12"/>
  <c r="L104" i="12" s="1"/>
  <c r="K11" i="12"/>
  <c r="L11" i="12" s="1"/>
  <c r="K65" i="13"/>
  <c r="L65" i="13" s="1"/>
  <c r="K57" i="13"/>
  <c r="L57" i="13" s="1"/>
  <c r="K59" i="13"/>
  <c r="L59" i="13" s="1"/>
  <c r="K61" i="13"/>
  <c r="L61" i="13" s="1"/>
  <c r="K112" i="13"/>
  <c r="L112" i="13" s="1"/>
  <c r="K73" i="13"/>
  <c r="L73" i="13" s="1"/>
  <c r="K98" i="13"/>
  <c r="L98" i="13" s="1"/>
  <c r="K13" i="13"/>
  <c r="L13" i="13" s="1"/>
  <c r="K23" i="13"/>
  <c r="L23" i="13" s="1"/>
  <c r="K29" i="13"/>
  <c r="L29" i="13" s="1"/>
  <c r="K56" i="13"/>
  <c r="L56" i="13" s="1"/>
  <c r="K58" i="13"/>
  <c r="L58" i="13" s="1"/>
  <c r="K60" i="13"/>
  <c r="L60" i="13" s="1"/>
  <c r="K109" i="13"/>
  <c r="L109" i="13" s="1"/>
  <c r="K37" i="13"/>
  <c r="L37" i="13" s="1"/>
  <c r="K39" i="13"/>
  <c r="L39" i="13" s="1"/>
  <c r="K43" i="13"/>
  <c r="L43" i="13" s="1"/>
  <c r="K111" i="13"/>
  <c r="L111" i="13" s="1"/>
  <c r="K72" i="13"/>
  <c r="L72" i="13" s="1"/>
  <c r="K74" i="13"/>
  <c r="L74" i="13" s="1"/>
  <c r="K76" i="13"/>
  <c r="L76" i="13" s="1"/>
  <c r="K78" i="13"/>
  <c r="L78" i="13" s="1"/>
  <c r="K82" i="13"/>
  <c r="L82" i="13" s="1"/>
  <c r="K93" i="13"/>
  <c r="L93" i="13" s="1"/>
  <c r="K95" i="13"/>
  <c r="L95" i="13" s="1"/>
  <c r="K99" i="13"/>
  <c r="L99" i="13" s="1"/>
  <c r="K101" i="13"/>
  <c r="L101" i="13" s="1"/>
  <c r="K103" i="13"/>
  <c r="L103" i="13" s="1"/>
  <c r="K50" i="13"/>
  <c r="L50" i="13" s="1"/>
  <c r="K85" i="13"/>
  <c r="L85" i="13" s="1"/>
  <c r="K42" i="13"/>
  <c r="L42" i="13" s="1"/>
  <c r="K69" i="13"/>
  <c r="L69" i="13" s="1"/>
  <c r="K14" i="13"/>
  <c r="L14" i="13" s="1"/>
  <c r="K20" i="13"/>
  <c r="L20" i="13" s="1"/>
  <c r="K86" i="13"/>
  <c r="L86" i="13" s="1"/>
  <c r="K36" i="13"/>
  <c r="L36" i="13" s="1"/>
  <c r="K70" i="13"/>
  <c r="L70" i="13" s="1"/>
  <c r="K77" i="13"/>
  <c r="L77" i="13" s="1"/>
  <c r="K79" i="13"/>
  <c r="L79" i="13" s="1"/>
  <c r="K102" i="13"/>
  <c r="L102" i="13" s="1"/>
  <c r="K49" i="13"/>
  <c r="L49" i="13" s="1"/>
  <c r="K51" i="13"/>
  <c r="L51" i="13" s="1"/>
  <c r="K24" i="13"/>
  <c r="L24" i="13" s="1"/>
  <c r="K54" i="13"/>
  <c r="L54" i="13" s="1"/>
  <c r="K26" i="13"/>
  <c r="L26" i="13" s="1"/>
  <c r="K80" i="13"/>
  <c r="L80" i="13" s="1"/>
  <c r="K21" i="13"/>
  <c r="L21" i="13" s="1"/>
  <c r="K62" i="13"/>
  <c r="L62" i="13" s="1"/>
  <c r="K97" i="13"/>
  <c r="L97" i="13" s="1"/>
  <c r="K83" i="13"/>
  <c r="L83" i="13" s="1"/>
  <c r="K10" i="13"/>
  <c r="L10" i="13" s="1"/>
  <c r="K22" i="13"/>
  <c r="L22" i="13" s="1"/>
  <c r="K30" i="13"/>
  <c r="L30" i="13" s="1"/>
  <c r="K32" i="13"/>
  <c r="L32" i="13" s="1"/>
  <c r="K34" i="13"/>
  <c r="L34" i="13" s="1"/>
  <c r="K41" i="13"/>
  <c r="L41" i="13" s="1"/>
  <c r="K63" i="13"/>
  <c r="L63" i="13" s="1"/>
  <c r="L66" i="13"/>
  <c r="K12" i="13"/>
  <c r="L12" i="13" s="1"/>
  <c r="K16" i="13"/>
  <c r="L16" i="13" s="1"/>
  <c r="K18" i="13"/>
  <c r="L18" i="13" s="1"/>
  <c r="K28" i="13"/>
  <c r="L28" i="13" s="1"/>
  <c r="K87" i="13"/>
  <c r="L87" i="13" s="1"/>
  <c r="K105" i="13"/>
  <c r="L105" i="13" s="1"/>
  <c r="K107" i="13"/>
  <c r="L107" i="13" s="1"/>
  <c r="K68" i="13"/>
  <c r="L68" i="13" s="1"/>
  <c r="K88" i="13"/>
  <c r="L88" i="13" s="1"/>
  <c r="K90" i="13"/>
  <c r="L90" i="13" s="1"/>
  <c r="K92" i="13"/>
  <c r="L92" i="13" s="1"/>
  <c r="K94" i="13"/>
  <c r="L94" i="13" s="1"/>
  <c r="K96" i="13"/>
  <c r="L96" i="13" s="1"/>
  <c r="K52" i="13"/>
  <c r="L52" i="13" s="1"/>
  <c r="K53" i="13"/>
  <c r="L53" i="13" s="1"/>
  <c r="K25" i="13"/>
  <c r="L25" i="13" s="1"/>
  <c r="K55" i="13"/>
  <c r="L55" i="13" s="1"/>
  <c r="K110" i="13"/>
  <c r="L110" i="13" s="1"/>
  <c r="K38" i="13"/>
  <c r="L38" i="13" s="1"/>
  <c r="K40" i="13"/>
  <c r="L40" i="13" s="1"/>
  <c r="K81" i="13"/>
  <c r="L81" i="13" s="1"/>
  <c r="K100" i="13"/>
  <c r="L100" i="13" s="1"/>
  <c r="K84" i="13"/>
  <c r="L84" i="13" s="1"/>
  <c r="K11" i="13"/>
  <c r="L11" i="13" s="1"/>
  <c r="K27" i="13"/>
  <c r="L27" i="13" s="1"/>
  <c r="K31" i="13"/>
  <c r="L31" i="13" s="1"/>
  <c r="K33" i="13"/>
  <c r="L33" i="13" s="1"/>
  <c r="K108" i="13"/>
  <c r="L108" i="13" s="1"/>
  <c r="K44" i="13"/>
  <c r="L44" i="13" s="1"/>
  <c r="K64" i="13"/>
  <c r="L64" i="13" s="1"/>
  <c r="K67" i="13"/>
  <c r="L67" i="13" s="1"/>
  <c r="K15" i="13"/>
  <c r="L15" i="13" s="1"/>
  <c r="K17" i="13"/>
  <c r="L17" i="13" s="1"/>
  <c r="K19" i="13"/>
  <c r="L19" i="13" s="1"/>
  <c r="K35" i="13"/>
  <c r="L35" i="13" s="1"/>
  <c r="K104" i="13"/>
  <c r="L104" i="13" s="1"/>
  <c r="K106" i="13"/>
  <c r="L106" i="13" s="1"/>
  <c r="K71" i="13"/>
  <c r="L71" i="13" s="1"/>
  <c r="K89" i="13"/>
  <c r="L89" i="13" s="1"/>
  <c r="K101" i="12"/>
  <c r="L101" i="12" s="1"/>
  <c r="K36" i="12"/>
  <c r="L36" i="12" s="1"/>
  <c r="K74" i="12"/>
  <c r="L74" i="12" s="1"/>
  <c r="K37" i="12"/>
  <c r="L37" i="12" s="1"/>
  <c r="K55" i="12"/>
  <c r="L55" i="12" s="1"/>
  <c r="K10" i="12"/>
  <c r="L10" i="12" s="1"/>
  <c r="K42" i="12"/>
  <c r="L42" i="12" s="1"/>
  <c r="K39" i="12"/>
  <c r="L39" i="12" s="1"/>
  <c r="K58" i="12"/>
  <c r="L58" i="12" s="1"/>
  <c r="K66" i="12"/>
  <c r="L66" i="12" s="1"/>
  <c r="K93" i="12"/>
  <c r="L93" i="12" s="1"/>
  <c r="K89" i="12"/>
  <c r="L89" i="12" s="1"/>
  <c r="K100" i="12"/>
  <c r="L100" i="12" s="1"/>
  <c r="K35" i="12"/>
  <c r="L35" i="12" s="1"/>
  <c r="J59" i="9"/>
  <c r="K59" i="9" s="1"/>
  <c r="J60" i="9"/>
  <c r="K60" i="9" s="1"/>
  <c r="I19" i="12"/>
  <c r="I12" i="12"/>
  <c r="G19" i="12"/>
  <c r="G12" i="12"/>
  <c r="K16" i="12"/>
  <c r="L16" i="12" s="1"/>
  <c r="K87" i="12"/>
  <c r="L87" i="12" s="1"/>
  <c r="K98" i="12"/>
  <c r="L98" i="12" s="1"/>
  <c r="K91" i="12"/>
  <c r="L91" i="12" s="1"/>
  <c r="K64" i="12"/>
  <c r="L64" i="12" s="1"/>
  <c r="K67" i="12"/>
  <c r="L67" i="12" s="1"/>
  <c r="K88" i="12"/>
  <c r="L88" i="12" s="1"/>
  <c r="K51" i="12"/>
  <c r="L51" i="12" s="1"/>
  <c r="K79" i="12"/>
  <c r="L79" i="12" s="1"/>
  <c r="K18" i="12"/>
  <c r="L18" i="12" s="1"/>
  <c r="K62" i="12"/>
  <c r="L62" i="12" s="1"/>
  <c r="K17" i="12"/>
  <c r="L17" i="12" s="1"/>
  <c r="K49" i="12"/>
  <c r="L49" i="12" s="1"/>
  <c r="K75" i="12"/>
  <c r="L75" i="12" s="1"/>
  <c r="K27" i="12"/>
  <c r="L27" i="12" s="1"/>
  <c r="K56" i="12"/>
  <c r="L56" i="12" s="1"/>
  <c r="K46" i="12"/>
  <c r="L46" i="12" s="1"/>
  <c r="K24" i="12"/>
  <c r="L24" i="12" s="1"/>
  <c r="K103" i="12"/>
  <c r="L103" i="12" s="1"/>
  <c r="K92" i="12"/>
  <c r="L92" i="12" s="1"/>
  <c r="K76" i="12"/>
  <c r="L76" i="12" s="1"/>
  <c r="K29" i="12"/>
  <c r="L29" i="12" s="1"/>
  <c r="K63" i="12"/>
  <c r="L63" i="12" s="1"/>
  <c r="K23" i="12"/>
  <c r="L23" i="12" s="1"/>
  <c r="K61" i="12"/>
  <c r="L61" i="12" s="1"/>
  <c r="K34" i="12"/>
  <c r="L34" i="12" s="1"/>
  <c r="K57" i="12"/>
  <c r="L57" i="12" s="1"/>
  <c r="K68" i="12"/>
  <c r="L68" i="12" s="1"/>
  <c r="K33" i="12"/>
  <c r="L33" i="12" s="1"/>
  <c r="K97" i="12"/>
  <c r="L97" i="12" s="1"/>
  <c r="K96" i="12"/>
  <c r="L96" i="12" s="1"/>
  <c r="K40" i="12"/>
  <c r="L40" i="12" s="1"/>
  <c r="K94" i="12"/>
  <c r="L94" i="12" s="1"/>
  <c r="K81" i="12"/>
  <c r="L81" i="12" s="1"/>
  <c r="K69" i="12"/>
  <c r="L69" i="12" s="1"/>
  <c r="K90" i="12"/>
  <c r="L90" i="12" s="1"/>
  <c r="K95" i="12"/>
  <c r="L95" i="12" s="1"/>
  <c r="K108" i="12"/>
  <c r="L108" i="12" s="1"/>
  <c r="K80" i="12"/>
  <c r="L80" i="12" s="1"/>
  <c r="K14" i="12"/>
  <c r="L14" i="12" s="1"/>
  <c r="K60" i="12"/>
  <c r="L60" i="12" s="1"/>
  <c r="K28" i="12"/>
  <c r="L28" i="12" s="1"/>
  <c r="K73" i="12"/>
  <c r="L73" i="12" s="1"/>
  <c r="K26" i="12"/>
  <c r="L26" i="12" s="1"/>
  <c r="K109" i="12"/>
  <c r="L109" i="12" s="1"/>
  <c r="K48" i="12"/>
  <c r="L48" i="12" s="1"/>
  <c r="K30" i="12"/>
  <c r="L30" i="12" s="1"/>
  <c r="K25" i="12"/>
  <c r="L25" i="12" s="1"/>
  <c r="K45" i="12"/>
  <c r="L45" i="12" s="1"/>
  <c r="K82" i="12"/>
  <c r="L82" i="12" s="1"/>
  <c r="K71" i="12"/>
  <c r="L71" i="12" s="1"/>
  <c r="K78" i="12"/>
  <c r="L78" i="12" s="1"/>
  <c r="K106" i="12"/>
  <c r="L106" i="12" s="1"/>
  <c r="K83" i="12"/>
  <c r="L83" i="12" s="1"/>
  <c r="K59" i="12"/>
  <c r="L59" i="12" s="1"/>
  <c r="K13" i="12"/>
  <c r="L13" i="12" s="1"/>
  <c r="K41" i="12"/>
  <c r="L41" i="12" s="1"/>
  <c r="K21" i="12"/>
  <c r="L21" i="12" s="1"/>
  <c r="K84" i="12"/>
  <c r="L84" i="12" s="1"/>
  <c r="K50" i="12"/>
  <c r="L50" i="12" s="1"/>
  <c r="K72" i="12"/>
  <c r="L72" i="12" s="1"/>
  <c r="K77" i="12"/>
  <c r="L77" i="12" s="1"/>
  <c r="K102" i="12"/>
  <c r="L102" i="12" s="1"/>
  <c r="K43" i="12"/>
  <c r="L43" i="12" s="1"/>
  <c r="K44" i="12"/>
  <c r="L44" i="12" s="1"/>
  <c r="K99" i="12"/>
  <c r="L99" i="12" s="1"/>
  <c r="K47" i="12"/>
  <c r="L47" i="12" s="1"/>
  <c r="K107" i="12"/>
  <c r="L107" i="12" s="1"/>
  <c r="K85" i="12"/>
  <c r="L85" i="12" s="1"/>
  <c r="K32" i="12"/>
  <c r="L32" i="12" s="1"/>
  <c r="K65" i="12"/>
  <c r="L65" i="12" s="1"/>
  <c r="K86" i="12"/>
  <c r="L86" i="12" s="1"/>
  <c r="K20" i="12"/>
  <c r="L20" i="12" s="1"/>
  <c r="G15" i="12" l="1"/>
  <c r="E47" i="13"/>
  <c r="K47" i="13" s="1"/>
  <c r="L47" i="13" s="1"/>
  <c r="D25" i="15"/>
  <c r="J25" i="15" s="1"/>
  <c r="K25" i="15" s="1"/>
  <c r="M25" i="15" s="1"/>
  <c r="E46" i="13"/>
  <c r="E12" i="12"/>
  <c r="K12" i="12" s="1"/>
  <c r="L12" i="12" s="1"/>
  <c r="E15" i="12"/>
  <c r="K15" i="12" s="1"/>
  <c r="L15" i="12" s="1"/>
  <c r="I45" i="13"/>
  <c r="H10" i="15"/>
  <c r="J10" i="15" s="1"/>
  <c r="K10" i="15" s="1"/>
  <c r="M10" i="15" s="1"/>
  <c r="G46" i="13"/>
  <c r="E45" i="13"/>
  <c r="J33" i="15"/>
  <c r="K33" i="15" s="1"/>
  <c r="M33" i="15" s="1"/>
  <c r="K19" i="12"/>
  <c r="L19" i="12" s="1"/>
  <c r="L28" i="15" l="1"/>
  <c r="K46" i="13"/>
  <c r="L46" i="13" s="1"/>
  <c r="K45" i="13"/>
  <c r="L45" i="13" s="1"/>
  <c r="M17" i="13" s="1"/>
  <c r="M61" i="13"/>
  <c r="M30" i="13"/>
  <c r="M69" i="13"/>
  <c r="M18" i="13"/>
  <c r="M16" i="13"/>
  <c r="M19" i="13"/>
  <c r="M65" i="13"/>
  <c r="M22" i="13"/>
  <c r="M43" i="13"/>
  <c r="M97" i="13"/>
  <c r="M41" i="13"/>
  <c r="M44" i="13"/>
  <c r="M25" i="13"/>
  <c r="M84" i="13"/>
  <c r="M50" i="13"/>
  <c r="M64" i="13"/>
  <c r="M63" i="13"/>
  <c r="M105" i="13"/>
  <c r="M62" i="13"/>
  <c r="M86" i="13"/>
  <c r="M70" i="13"/>
  <c r="M83" i="13"/>
  <c r="M26" i="13"/>
  <c r="M39" i="13"/>
  <c r="M49" i="13"/>
  <c r="M53" i="13"/>
  <c r="M107" i="13"/>
  <c r="M13" i="13"/>
  <c r="M31" i="13"/>
  <c r="M23" i="13"/>
  <c r="M20" i="13"/>
  <c r="M28" i="13"/>
  <c r="M74" i="13"/>
  <c r="M108" i="13"/>
  <c r="M19" i="12"/>
  <c r="M49" i="12"/>
  <c r="L11" i="15"/>
  <c r="L43" i="15"/>
  <c r="L13" i="15"/>
  <c r="L29" i="15"/>
  <c r="L41" i="15"/>
  <c r="L45" i="15"/>
  <c r="L59" i="15"/>
  <c r="L62" i="15"/>
  <c r="L72" i="15"/>
  <c r="L74" i="15"/>
  <c r="L80" i="15"/>
  <c r="L82" i="15"/>
  <c r="L88" i="15"/>
  <c r="L89" i="15"/>
  <c r="L96" i="15"/>
  <c r="L98" i="15"/>
  <c r="L105" i="15"/>
  <c r="L107" i="15"/>
  <c r="L53" i="15"/>
  <c r="L71" i="15"/>
  <c r="L85" i="15"/>
  <c r="L17" i="15"/>
  <c r="L18" i="15"/>
  <c r="L30" i="15"/>
  <c r="L34" i="15"/>
  <c r="L47" i="15"/>
  <c r="L49" i="15"/>
  <c r="L60" i="15"/>
  <c r="L65" i="15"/>
  <c r="L84" i="15"/>
  <c r="L91" i="15"/>
  <c r="L99" i="15"/>
  <c r="L108" i="15"/>
  <c r="L51" i="15"/>
  <c r="L93" i="15"/>
  <c r="L22" i="15"/>
  <c r="L39" i="15"/>
  <c r="L10" i="15"/>
  <c r="L24" i="15"/>
  <c r="L27" i="15"/>
  <c r="L37" i="15"/>
  <c r="L42" i="15"/>
  <c r="L55" i="15"/>
  <c r="L58" i="15"/>
  <c r="L67" i="15"/>
  <c r="L73" i="15"/>
  <c r="L75" i="15"/>
  <c r="L81" i="15"/>
  <c r="L90" i="15"/>
  <c r="L97" i="15"/>
  <c r="L106" i="15"/>
  <c r="L20" i="15"/>
  <c r="L40" i="15"/>
  <c r="L102" i="15"/>
  <c r="L16" i="15"/>
  <c r="L12" i="15"/>
  <c r="L32" i="15"/>
  <c r="L44" i="15"/>
  <c r="L46" i="15"/>
  <c r="L56" i="15"/>
  <c r="L61" i="15"/>
  <c r="L68" i="15"/>
  <c r="L70" i="15"/>
  <c r="L76" i="15"/>
  <c r="L78" i="15"/>
  <c r="L83" i="15"/>
  <c r="L86" i="15"/>
  <c r="L92" i="15"/>
  <c r="L94" i="15"/>
  <c r="L100" i="15"/>
  <c r="L103" i="15"/>
  <c r="L109" i="15"/>
  <c r="L57" i="15"/>
  <c r="L77" i="15"/>
  <c r="L36" i="15"/>
  <c r="L14" i="15"/>
  <c r="L15" i="15"/>
  <c r="L21" i="15"/>
  <c r="L31" i="15"/>
  <c r="L35" i="15"/>
  <c r="L50" i="15"/>
  <c r="L101" i="15"/>
  <c r="L63" i="15"/>
  <c r="L66" i="15"/>
  <c r="L87" i="15"/>
  <c r="L95" i="15"/>
  <c r="L104" i="15"/>
  <c r="L26" i="15"/>
  <c r="L69" i="15"/>
  <c r="L48" i="15"/>
  <c r="L19" i="15"/>
  <c r="L23" i="15"/>
  <c r="L38" i="15"/>
  <c r="L52" i="15"/>
  <c r="L54" i="15"/>
  <c r="L64" i="15"/>
  <c r="L79" i="15"/>
  <c r="L33" i="15"/>
  <c r="L25" i="15"/>
  <c r="M72" i="12"/>
  <c r="M104" i="12"/>
  <c r="M94" i="12"/>
  <c r="M32" i="12"/>
  <c r="M28" i="12"/>
  <c r="M26" i="12"/>
  <c r="M57" i="12"/>
  <c r="M102" i="12"/>
  <c r="M30" i="12"/>
  <c r="M23" i="12"/>
  <c r="M76" i="12"/>
  <c r="M20" i="12"/>
  <c r="M53" i="12"/>
  <c r="M37" i="12"/>
  <c r="M18" i="12"/>
  <c r="M74" i="12"/>
  <c r="M50" i="12"/>
  <c r="M79" i="12"/>
  <c r="M99" i="12"/>
  <c r="M98" i="12"/>
  <c r="M81" i="12"/>
  <c r="M89" i="12"/>
  <c r="M90" i="12"/>
  <c r="M21" i="12"/>
  <c r="M10" i="12"/>
  <c r="M42" i="12"/>
  <c r="M27" i="12"/>
  <c r="M101" i="12"/>
  <c r="M108" i="12"/>
  <c r="M16" i="12"/>
  <c r="M29" i="12"/>
  <c r="M97" i="12"/>
  <c r="M65" i="12"/>
  <c r="M78" i="12"/>
  <c r="M88" i="12"/>
  <c r="M68" i="12"/>
  <c r="M25" i="12"/>
  <c r="M105" i="12"/>
  <c r="M56" i="12"/>
  <c r="M43" i="12"/>
  <c r="M69" i="12"/>
  <c r="M52" i="12"/>
  <c r="M95" i="12"/>
  <c r="M96" i="12"/>
  <c r="M14" i="12"/>
  <c r="M60" i="12"/>
  <c r="M15" i="12"/>
  <c r="M92" i="12"/>
  <c r="M103" i="12"/>
  <c r="M73" i="12"/>
  <c r="M34" i="12"/>
  <c r="M75" i="12"/>
  <c r="M54" i="12"/>
  <c r="M93" i="12"/>
  <c r="M82" i="12"/>
  <c r="M41" i="12"/>
  <c r="M66" i="12"/>
  <c r="M86" i="12"/>
  <c r="M36" i="12"/>
  <c r="M13" i="12"/>
  <c r="M67" i="12"/>
  <c r="M62" i="12"/>
  <c r="M70" i="12"/>
  <c r="M71" i="12"/>
  <c r="M87" i="12"/>
  <c r="M55" i="12"/>
  <c r="M100" i="12"/>
  <c r="M24" i="12"/>
  <c r="M80" i="12"/>
  <c r="M109" i="12"/>
  <c r="M85" i="12"/>
  <c r="M12" i="12"/>
  <c r="M48" i="12"/>
  <c r="M33" i="12"/>
  <c r="M46" i="12"/>
  <c r="M31" i="12"/>
  <c r="M64" i="12"/>
  <c r="M22" i="12"/>
  <c r="M44" i="12"/>
  <c r="M40" i="12"/>
  <c r="M83" i="12"/>
  <c r="M106" i="12"/>
  <c r="M59" i="12"/>
  <c r="M39" i="12"/>
  <c r="M38" i="12"/>
  <c r="M58" i="12"/>
  <c r="M61" i="12"/>
  <c r="M63" i="12"/>
  <c r="M84" i="12"/>
  <c r="M35" i="12"/>
  <c r="M45" i="12"/>
  <c r="M11" i="12"/>
  <c r="M51" i="12"/>
  <c r="M17" i="12"/>
  <c r="M47" i="12"/>
  <c r="M77" i="12"/>
  <c r="M107" i="12"/>
  <c r="M91" i="12"/>
  <c r="H61" i="9"/>
  <c r="F61" i="9"/>
  <c r="D61" i="9"/>
  <c r="H64" i="9"/>
  <c r="F64" i="9"/>
  <c r="D64" i="9"/>
  <c r="H45" i="9"/>
  <c r="F45" i="9"/>
  <c r="D45" i="9"/>
  <c r="H51" i="9"/>
  <c r="F51" i="9"/>
  <c r="D51" i="9"/>
  <c r="H19" i="9"/>
  <c r="F19" i="9"/>
  <c r="D19" i="9"/>
  <c r="H62" i="9"/>
  <c r="F62" i="9"/>
  <c r="D62" i="9"/>
  <c r="H38" i="9"/>
  <c r="F38" i="9"/>
  <c r="D38" i="9"/>
  <c r="H82" i="9"/>
  <c r="F82" i="9"/>
  <c r="D82" i="9"/>
  <c r="H73" i="9"/>
  <c r="F73" i="9"/>
  <c r="D73" i="9"/>
  <c r="H46" i="9"/>
  <c r="F46" i="9"/>
  <c r="D46" i="9"/>
  <c r="H33" i="9"/>
  <c r="F33" i="9"/>
  <c r="D33" i="9"/>
  <c r="H50" i="9"/>
  <c r="F50" i="9"/>
  <c r="D50" i="9"/>
  <c r="H86" i="9"/>
  <c r="F86" i="9"/>
  <c r="D86" i="9"/>
  <c r="H32" i="9"/>
  <c r="F32" i="9"/>
  <c r="D32" i="9"/>
  <c r="H43" i="9"/>
  <c r="F43" i="9"/>
  <c r="D43" i="9"/>
  <c r="H107" i="9"/>
  <c r="F107" i="9"/>
  <c r="D107" i="9"/>
  <c r="H109" i="9"/>
  <c r="F109" i="9"/>
  <c r="D109" i="9"/>
  <c r="H55" i="9"/>
  <c r="F55" i="9"/>
  <c r="D55" i="9"/>
  <c r="H39" i="9"/>
  <c r="F39" i="9"/>
  <c r="D39" i="9"/>
  <c r="H101" i="9"/>
  <c r="F101" i="9"/>
  <c r="D101" i="9"/>
  <c r="H65" i="9"/>
  <c r="F65" i="9"/>
  <c r="D65" i="9"/>
  <c r="H72" i="9"/>
  <c r="F72" i="9"/>
  <c r="D72" i="9"/>
  <c r="H42" i="9"/>
  <c r="F42" i="9"/>
  <c r="D42" i="9"/>
  <c r="H18" i="9"/>
  <c r="F18" i="9"/>
  <c r="D18" i="9"/>
  <c r="H89" i="9"/>
  <c r="F89" i="9"/>
  <c r="D89" i="9"/>
  <c r="H91" i="9"/>
  <c r="F91" i="9"/>
  <c r="D91" i="9"/>
  <c r="H90" i="9"/>
  <c r="F90" i="9"/>
  <c r="D90" i="9"/>
  <c r="H14" i="9"/>
  <c r="F14" i="9"/>
  <c r="D14" i="9"/>
  <c r="H88" i="9"/>
  <c r="F88" i="9"/>
  <c r="D88" i="9"/>
  <c r="H21" i="9"/>
  <c r="F21" i="9"/>
  <c r="D21" i="9"/>
  <c r="H30" i="9"/>
  <c r="F30" i="9"/>
  <c r="D30" i="9"/>
  <c r="H100" i="9"/>
  <c r="F100" i="9"/>
  <c r="D100" i="9"/>
  <c r="H23" i="9"/>
  <c r="F23" i="9"/>
  <c r="D23" i="9"/>
  <c r="H108" i="9"/>
  <c r="F108" i="9"/>
  <c r="D108" i="9"/>
  <c r="H17" i="9"/>
  <c r="F17" i="9"/>
  <c r="D17" i="9"/>
  <c r="H87" i="9"/>
  <c r="F87" i="9"/>
  <c r="D87" i="9"/>
  <c r="H29" i="9"/>
  <c r="F29" i="9"/>
  <c r="D29" i="9"/>
  <c r="H77" i="9"/>
  <c r="F77" i="9"/>
  <c r="D77" i="9"/>
  <c r="H41" i="9"/>
  <c r="F41" i="9"/>
  <c r="D41" i="9"/>
  <c r="H20" i="9"/>
  <c r="F20" i="9"/>
  <c r="D20" i="9"/>
  <c r="H70" i="9"/>
  <c r="F70" i="9"/>
  <c r="D70" i="9"/>
  <c r="H71" i="9"/>
  <c r="F71" i="9"/>
  <c r="D71" i="9"/>
  <c r="H78" i="9"/>
  <c r="F78" i="9"/>
  <c r="D78" i="9"/>
  <c r="H40" i="9"/>
  <c r="F40" i="9"/>
  <c r="D40" i="9"/>
  <c r="H68" i="9"/>
  <c r="F68" i="9"/>
  <c r="D68" i="9"/>
  <c r="H69" i="9"/>
  <c r="F69" i="9"/>
  <c r="D69" i="9"/>
  <c r="H76" i="9"/>
  <c r="F76" i="9"/>
  <c r="D76" i="9"/>
  <c r="H15" i="9"/>
  <c r="F15" i="9"/>
  <c r="D15" i="9"/>
  <c r="H10" i="9"/>
  <c r="F10" i="9"/>
  <c r="D10" i="9"/>
  <c r="H103" i="9"/>
  <c r="F103" i="9"/>
  <c r="D103" i="9"/>
  <c r="H74" i="9"/>
  <c r="F74" i="9"/>
  <c r="D74" i="9"/>
  <c r="H25" i="9"/>
  <c r="F25" i="9"/>
  <c r="D25" i="9"/>
  <c r="H80" i="9"/>
  <c r="F80" i="9"/>
  <c r="D80" i="9"/>
  <c r="H83" i="9"/>
  <c r="F83" i="9"/>
  <c r="D83" i="9"/>
  <c r="H37" i="9"/>
  <c r="F37" i="9"/>
  <c r="D37" i="9"/>
  <c r="H54" i="9"/>
  <c r="F54" i="9"/>
  <c r="D54" i="9"/>
  <c r="H67" i="9"/>
  <c r="F67" i="9"/>
  <c r="D67" i="9"/>
  <c r="H49" i="9"/>
  <c r="F49" i="9"/>
  <c r="D49" i="9"/>
  <c r="H85" i="9"/>
  <c r="F85" i="9"/>
  <c r="D85" i="9"/>
  <c r="H44" i="9"/>
  <c r="F44" i="9"/>
  <c r="D44" i="9"/>
  <c r="H98" i="9"/>
  <c r="F98" i="9"/>
  <c r="D98" i="9"/>
  <c r="H75" i="9"/>
  <c r="F75" i="9"/>
  <c r="D75" i="9"/>
  <c r="H24" i="9"/>
  <c r="F24" i="9"/>
  <c r="D24" i="9"/>
  <c r="H13" i="9"/>
  <c r="F13" i="9"/>
  <c r="D13" i="9"/>
  <c r="H63" i="9"/>
  <c r="F63" i="9"/>
  <c r="D63" i="9"/>
  <c r="H104" i="9"/>
  <c r="F104" i="9"/>
  <c r="D104" i="9"/>
  <c r="H11" i="9"/>
  <c r="F11" i="9"/>
  <c r="D11" i="9"/>
  <c r="H16" i="9"/>
  <c r="F16" i="9"/>
  <c r="D16" i="9"/>
  <c r="H96" i="9"/>
  <c r="F96" i="9"/>
  <c r="D96" i="9"/>
  <c r="H94" i="9"/>
  <c r="F94" i="9"/>
  <c r="D94" i="9"/>
  <c r="H28" i="9"/>
  <c r="F28" i="9"/>
  <c r="D28" i="9"/>
  <c r="H22" i="9"/>
  <c r="F22" i="9"/>
  <c r="D22" i="9"/>
  <c r="H47" i="9"/>
  <c r="F47" i="9"/>
  <c r="D47" i="9"/>
  <c r="H79" i="9"/>
  <c r="F79" i="9"/>
  <c r="D79" i="9"/>
  <c r="H105" i="9"/>
  <c r="F105" i="9"/>
  <c r="D105" i="9"/>
  <c r="H106" i="9"/>
  <c r="F106" i="9"/>
  <c r="D106" i="9"/>
  <c r="H35" i="9"/>
  <c r="F35" i="9"/>
  <c r="D35" i="9"/>
  <c r="H27" i="9"/>
  <c r="F27" i="9"/>
  <c r="D27" i="9"/>
  <c r="H57" i="9"/>
  <c r="F57" i="9"/>
  <c r="D57" i="9"/>
  <c r="H36" i="9"/>
  <c r="F36" i="9"/>
  <c r="D36" i="9"/>
  <c r="H99" i="9"/>
  <c r="F99" i="9"/>
  <c r="D99" i="9"/>
  <c r="H52" i="9"/>
  <c r="F52" i="9"/>
  <c r="D52" i="9"/>
  <c r="H93" i="9"/>
  <c r="F93" i="9"/>
  <c r="D93" i="9"/>
  <c r="H81" i="9"/>
  <c r="F81" i="9"/>
  <c r="D81" i="9"/>
  <c r="H34" i="9"/>
  <c r="F34" i="9"/>
  <c r="D34" i="9"/>
  <c r="H48" i="9"/>
  <c r="F48" i="9"/>
  <c r="D48" i="9"/>
  <c r="H84" i="9"/>
  <c r="F84" i="9"/>
  <c r="D84" i="9"/>
  <c r="H26" i="9"/>
  <c r="F26" i="9"/>
  <c r="D26" i="9"/>
  <c r="H12" i="9"/>
  <c r="F12" i="9"/>
  <c r="D12" i="9"/>
  <c r="H56" i="9"/>
  <c r="F56" i="9"/>
  <c r="D56" i="9"/>
  <c r="H58" i="9"/>
  <c r="F58" i="9"/>
  <c r="D58" i="9"/>
  <c r="H66" i="9"/>
  <c r="F66" i="9"/>
  <c r="D66" i="9"/>
  <c r="H53" i="9"/>
  <c r="F53" i="9"/>
  <c r="D53" i="9"/>
  <c r="H31" i="9"/>
  <c r="F31" i="9"/>
  <c r="D31" i="9"/>
  <c r="H95" i="9"/>
  <c r="F95" i="9"/>
  <c r="D95" i="9"/>
  <c r="H102" i="9"/>
  <c r="F102" i="9"/>
  <c r="D102" i="9"/>
  <c r="H97" i="9"/>
  <c r="F97" i="9"/>
  <c r="D97" i="9"/>
  <c r="M47" i="13" l="1"/>
  <c r="M68" i="13"/>
  <c r="M80" i="13"/>
  <c r="M94" i="13"/>
  <c r="M67" i="13"/>
  <c r="M15" i="13"/>
  <c r="M99" i="13"/>
  <c r="M112" i="13"/>
  <c r="M21" i="13"/>
  <c r="M45" i="13"/>
  <c r="M32" i="13"/>
  <c r="M109" i="13"/>
  <c r="M27" i="13"/>
  <c r="M51" i="13"/>
  <c r="M66" i="13"/>
  <c r="M55" i="13"/>
  <c r="M35" i="13"/>
  <c r="M38" i="13"/>
  <c r="M72" i="13"/>
  <c r="M77" i="13"/>
  <c r="M106" i="13"/>
  <c r="M89" i="13"/>
  <c r="M40" i="13"/>
  <c r="M37" i="13"/>
  <c r="M102" i="13"/>
  <c r="M82" i="13"/>
  <c r="M11" i="13"/>
  <c r="M85" i="13"/>
  <c r="M93" i="13"/>
  <c r="M57" i="13"/>
  <c r="M12" i="13"/>
  <c r="M56" i="13"/>
  <c r="M24" i="13"/>
  <c r="M95" i="13"/>
  <c r="M58" i="13"/>
  <c r="M73" i="13"/>
  <c r="M103" i="13"/>
  <c r="M52" i="13"/>
  <c r="M87" i="13"/>
  <c r="M79" i="13"/>
  <c r="M46" i="13"/>
  <c r="M71" i="13"/>
  <c r="M59" i="13"/>
  <c r="M92" i="13"/>
  <c r="M42" i="13"/>
  <c r="M33" i="13"/>
  <c r="M101" i="13"/>
  <c r="M111" i="13"/>
  <c r="M60" i="13"/>
  <c r="M100" i="13"/>
  <c r="M78" i="13"/>
  <c r="M34" i="13"/>
  <c r="M104" i="13"/>
  <c r="M81" i="13"/>
  <c r="M14" i="13"/>
  <c r="M88" i="13"/>
  <c r="M96" i="13"/>
  <c r="M110" i="13"/>
  <c r="M90" i="13"/>
  <c r="M98" i="13"/>
  <c r="M10" i="13"/>
  <c r="M54" i="13"/>
  <c r="M36" i="13"/>
  <c r="M29" i="13"/>
  <c r="M76" i="13"/>
  <c r="J23" i="9"/>
  <c r="K23" i="9" s="1"/>
  <c r="J89" i="9"/>
  <c r="K89" i="9" s="1"/>
  <c r="J109" i="9"/>
  <c r="K109" i="9" s="1"/>
  <c r="J20" i="9"/>
  <c r="K20" i="9" s="1"/>
  <c r="J100" i="9"/>
  <c r="K100" i="9" s="1"/>
  <c r="J13" i="9"/>
  <c r="K13" i="9" s="1"/>
  <c r="J67" i="9"/>
  <c r="K67" i="9" s="1"/>
  <c r="J10" i="9"/>
  <c r="K10" i="9" s="1"/>
  <c r="J70" i="9"/>
  <c r="K70" i="9" s="1"/>
  <c r="J73" i="9"/>
  <c r="K73" i="9" s="1"/>
  <c r="J64" i="9"/>
  <c r="K64" i="9" s="1"/>
  <c r="J57" i="9"/>
  <c r="K57" i="9" s="1"/>
  <c r="J28" i="9"/>
  <c r="K28" i="9" s="1"/>
  <c r="J24" i="9"/>
  <c r="K24" i="9" s="1"/>
  <c r="J54" i="9"/>
  <c r="K54" i="9" s="1"/>
  <c r="J15" i="9"/>
  <c r="K15" i="9" s="1"/>
  <c r="J98" i="9"/>
  <c r="K98" i="9" s="1"/>
  <c r="J83" i="9"/>
  <c r="K83" i="9" s="1"/>
  <c r="J69" i="9"/>
  <c r="K69" i="9" s="1"/>
  <c r="J77" i="9"/>
  <c r="K77" i="9" s="1"/>
  <c r="J21" i="9"/>
  <c r="K21" i="9" s="1"/>
  <c r="J102" i="9"/>
  <c r="K102" i="9" s="1"/>
  <c r="J18" i="9"/>
  <c r="K18" i="9" s="1"/>
  <c r="J72" i="9"/>
  <c r="K72" i="9" s="1"/>
  <c r="J107" i="9"/>
  <c r="K107" i="9" s="1"/>
  <c r="J32" i="9"/>
  <c r="K32" i="9" s="1"/>
  <c r="J82" i="9"/>
  <c r="K82" i="9" s="1"/>
  <c r="J52" i="9"/>
  <c r="K52" i="9" s="1"/>
  <c r="J58" i="9"/>
  <c r="K58" i="9" s="1"/>
  <c r="J94" i="9"/>
  <c r="K94" i="9" s="1"/>
  <c r="J37" i="9"/>
  <c r="K37" i="9" s="1"/>
  <c r="J76" i="9"/>
  <c r="K76" i="9" s="1"/>
  <c r="J41" i="9"/>
  <c r="K41" i="9" s="1"/>
  <c r="J30" i="9"/>
  <c r="K30" i="9" s="1"/>
  <c r="J42" i="9"/>
  <c r="K42" i="9" s="1"/>
  <c r="J43" i="9"/>
  <c r="K43" i="9" s="1"/>
  <c r="J38" i="9"/>
  <c r="K38" i="9" s="1"/>
  <c r="J36" i="9"/>
  <c r="K36" i="9" s="1"/>
  <c r="J27" i="9"/>
  <c r="K27" i="9" s="1"/>
  <c r="J105" i="9"/>
  <c r="K105" i="9" s="1"/>
  <c r="J63" i="9"/>
  <c r="K63" i="9" s="1"/>
  <c r="J25" i="9"/>
  <c r="K25" i="9" s="1"/>
  <c r="J40" i="9"/>
  <c r="K40" i="9" s="1"/>
  <c r="J87" i="9"/>
  <c r="K87" i="9" s="1"/>
  <c r="J14" i="9"/>
  <c r="K14" i="9" s="1"/>
  <c r="J101" i="9"/>
  <c r="K101" i="9" s="1"/>
  <c r="J50" i="9"/>
  <c r="K50" i="9" s="1"/>
  <c r="J19" i="9"/>
  <c r="K19" i="9" s="1"/>
  <c r="J97" i="9"/>
  <c r="K97" i="9" s="1"/>
  <c r="J95" i="9"/>
  <c r="K95" i="9" s="1"/>
  <c r="J53" i="9"/>
  <c r="K53" i="9" s="1"/>
  <c r="J79" i="9"/>
  <c r="K79" i="9" s="1"/>
  <c r="J104" i="9"/>
  <c r="K104" i="9" s="1"/>
  <c r="J61" i="9"/>
  <c r="K61" i="9" s="1"/>
  <c r="J106" i="9"/>
  <c r="K106" i="9" s="1"/>
  <c r="J12" i="9"/>
  <c r="K12" i="9" s="1"/>
  <c r="J48" i="9"/>
  <c r="K48" i="9" s="1"/>
  <c r="J47" i="9"/>
  <c r="K47" i="9" s="1"/>
  <c r="J31" i="9"/>
  <c r="K31" i="9" s="1"/>
  <c r="J35" i="9"/>
  <c r="K35" i="9" s="1"/>
  <c r="J49" i="9"/>
  <c r="K49" i="9" s="1"/>
  <c r="J103" i="9"/>
  <c r="K103" i="9" s="1"/>
  <c r="J91" i="9"/>
  <c r="K91" i="9" s="1"/>
  <c r="J46" i="9"/>
  <c r="K46" i="9" s="1"/>
  <c r="J26" i="9"/>
  <c r="K26" i="9" s="1"/>
  <c r="J93" i="9"/>
  <c r="K93" i="9" s="1"/>
  <c r="J16" i="9"/>
  <c r="K16" i="9" s="1"/>
  <c r="J96" i="9"/>
  <c r="K96" i="9" s="1"/>
  <c r="J56" i="9"/>
  <c r="K56" i="9" s="1"/>
  <c r="J99" i="9"/>
  <c r="K99" i="9" s="1"/>
  <c r="J85" i="9"/>
  <c r="K85" i="9" s="1"/>
  <c r="J74" i="9"/>
  <c r="K74" i="9" s="1"/>
  <c r="J78" i="9"/>
  <c r="K78" i="9" s="1"/>
  <c r="J17" i="9"/>
  <c r="K17" i="9" s="1"/>
  <c r="J90" i="9"/>
  <c r="K90" i="9" s="1"/>
  <c r="J39" i="9"/>
  <c r="K39" i="9" s="1"/>
  <c r="J33" i="9"/>
  <c r="K33" i="9" s="1"/>
  <c r="J51" i="9"/>
  <c r="K51" i="9" s="1"/>
  <c r="J71" i="9"/>
  <c r="K71" i="9" s="1"/>
  <c r="J55" i="9"/>
  <c r="K55" i="9" s="1"/>
  <c r="J45" i="9"/>
  <c r="K45" i="9" s="1"/>
  <c r="J66" i="9"/>
  <c r="K66" i="9" s="1"/>
  <c r="J34" i="9"/>
  <c r="K34" i="9" s="1"/>
  <c r="J44" i="9"/>
  <c r="K44" i="9" s="1"/>
  <c r="J80" i="9"/>
  <c r="K80" i="9" s="1"/>
  <c r="J68" i="9"/>
  <c r="K68" i="9" s="1"/>
  <c r="J29" i="9"/>
  <c r="K29" i="9" s="1"/>
  <c r="J88" i="9"/>
  <c r="K88" i="9" s="1"/>
  <c r="J65" i="9"/>
  <c r="K65" i="9" s="1"/>
  <c r="J86" i="9"/>
  <c r="K86" i="9" s="1"/>
  <c r="J62" i="9"/>
  <c r="K62" i="9" s="1"/>
  <c r="J75" i="9"/>
  <c r="K75" i="9" s="1"/>
  <c r="J108" i="9"/>
  <c r="K108" i="9" s="1"/>
  <c r="J84" i="9"/>
  <c r="K84" i="9" s="1"/>
  <c r="J81" i="9"/>
  <c r="K81" i="9" s="1"/>
  <c r="J22" i="9"/>
  <c r="K22" i="9" s="1"/>
  <c r="J11" i="9"/>
  <c r="K11" i="9" s="1"/>
  <c r="G67" i="8"/>
  <c r="E67" i="8"/>
  <c r="C67" i="8"/>
  <c r="G36" i="8"/>
  <c r="E36" i="8"/>
  <c r="C36" i="8"/>
  <c r="G46" i="8"/>
  <c r="E46" i="8"/>
  <c r="C46" i="8"/>
  <c r="G97" i="8"/>
  <c r="E97" i="8"/>
  <c r="C97" i="8"/>
  <c r="G28" i="8"/>
  <c r="E28" i="8"/>
  <c r="C28" i="8"/>
  <c r="G109" i="8"/>
  <c r="E109" i="8"/>
  <c r="C109" i="8"/>
  <c r="G19" i="8"/>
  <c r="E19" i="8"/>
  <c r="C19" i="8"/>
  <c r="G33" i="8"/>
  <c r="E33" i="8"/>
  <c r="C33" i="8"/>
  <c r="G30" i="8"/>
  <c r="E30" i="8"/>
  <c r="C30" i="8"/>
  <c r="G17" i="8"/>
  <c r="E17" i="8"/>
  <c r="C17" i="8"/>
  <c r="G53" i="8"/>
  <c r="E53" i="8"/>
  <c r="C53" i="8"/>
  <c r="G77" i="8"/>
  <c r="E77" i="8"/>
  <c r="C77" i="8"/>
  <c r="G52" i="8"/>
  <c r="E52" i="8"/>
  <c r="C52" i="8"/>
  <c r="G95" i="8"/>
  <c r="E95" i="8"/>
  <c r="C95" i="8"/>
  <c r="G71" i="8"/>
  <c r="E71" i="8"/>
  <c r="C71" i="8"/>
  <c r="G35" i="8"/>
  <c r="E35" i="8"/>
  <c r="C35" i="8"/>
  <c r="G58" i="8"/>
  <c r="E58" i="8"/>
  <c r="C58" i="8"/>
  <c r="G105" i="8"/>
  <c r="E105" i="8"/>
  <c r="C105" i="8"/>
  <c r="I105" i="8" s="1"/>
  <c r="J105" i="8" s="1"/>
  <c r="G45" i="8"/>
  <c r="E45" i="8"/>
  <c r="C45" i="8"/>
  <c r="G37" i="8"/>
  <c r="E37" i="8"/>
  <c r="C37" i="8"/>
  <c r="G103" i="8"/>
  <c r="E103" i="8"/>
  <c r="C103" i="8"/>
  <c r="G92" i="8"/>
  <c r="E92" i="8"/>
  <c r="C92" i="8"/>
  <c r="G65" i="8"/>
  <c r="E65" i="8"/>
  <c r="C65" i="8"/>
  <c r="G59" i="8"/>
  <c r="E59" i="8"/>
  <c r="C59" i="8"/>
  <c r="G25" i="8"/>
  <c r="E25" i="8"/>
  <c r="C25" i="8"/>
  <c r="G55" i="8"/>
  <c r="E55" i="8"/>
  <c r="C55" i="8"/>
  <c r="I55" i="8" s="1"/>
  <c r="J55" i="8" s="1"/>
  <c r="G107" i="8"/>
  <c r="E107" i="8"/>
  <c r="C107" i="8"/>
  <c r="G64" i="8"/>
  <c r="E64" i="8"/>
  <c r="C64" i="8"/>
  <c r="G74" i="8"/>
  <c r="E74" i="8"/>
  <c r="C74" i="8"/>
  <c r="G82" i="8"/>
  <c r="E82" i="8"/>
  <c r="C82" i="8"/>
  <c r="G72" i="8"/>
  <c r="E72" i="8"/>
  <c r="C72" i="8"/>
  <c r="G39" i="8"/>
  <c r="E39" i="8"/>
  <c r="C39" i="8"/>
  <c r="G85" i="8"/>
  <c r="E85" i="8"/>
  <c r="C85" i="8"/>
  <c r="G88" i="8"/>
  <c r="E88" i="8"/>
  <c r="C88" i="8"/>
  <c r="I88" i="8" s="1"/>
  <c r="J88" i="8" s="1"/>
  <c r="G69" i="8"/>
  <c r="E69" i="8"/>
  <c r="C69" i="8"/>
  <c r="G20" i="8"/>
  <c r="E20" i="8"/>
  <c r="C20" i="8"/>
  <c r="G102" i="8"/>
  <c r="E102" i="8"/>
  <c r="C102" i="8"/>
  <c r="G18" i="8"/>
  <c r="E18" i="8"/>
  <c r="C18" i="8"/>
  <c r="G99" i="8"/>
  <c r="E99" i="8"/>
  <c r="C99" i="8"/>
  <c r="G51" i="8"/>
  <c r="E51" i="8"/>
  <c r="C51" i="8"/>
  <c r="G54" i="8"/>
  <c r="E54" i="8"/>
  <c r="C54" i="8"/>
  <c r="G66" i="8"/>
  <c r="E66" i="8"/>
  <c r="C66" i="8"/>
  <c r="I66" i="8" s="1"/>
  <c r="J66" i="8" s="1"/>
  <c r="G29" i="8"/>
  <c r="E29" i="8"/>
  <c r="C29" i="8"/>
  <c r="G104" i="8"/>
  <c r="E104" i="8"/>
  <c r="C104" i="8"/>
  <c r="G47" i="8"/>
  <c r="E47" i="8"/>
  <c r="C47" i="8"/>
  <c r="G56" i="8"/>
  <c r="E56" i="8"/>
  <c r="C56" i="8"/>
  <c r="G68" i="8"/>
  <c r="E68" i="8"/>
  <c r="C68" i="8"/>
  <c r="G62" i="8"/>
  <c r="E62" i="8"/>
  <c r="C62" i="8"/>
  <c r="G93" i="8"/>
  <c r="E93" i="8"/>
  <c r="C93" i="8"/>
  <c r="G23" i="8"/>
  <c r="E23" i="8"/>
  <c r="C23" i="8"/>
  <c r="I23" i="8" s="1"/>
  <c r="J23" i="8" s="1"/>
  <c r="G57" i="8"/>
  <c r="E57" i="8"/>
  <c r="C57" i="8"/>
  <c r="G70" i="8"/>
  <c r="E70" i="8"/>
  <c r="C70" i="8"/>
  <c r="G91" i="8"/>
  <c r="E91" i="8"/>
  <c r="C91" i="8"/>
  <c r="G50" i="8"/>
  <c r="E50" i="8"/>
  <c r="C50" i="8"/>
  <c r="G31" i="8"/>
  <c r="E31" i="8"/>
  <c r="C31" i="8"/>
  <c r="G27" i="8"/>
  <c r="E27" i="8"/>
  <c r="C27" i="8"/>
  <c r="G38" i="8"/>
  <c r="E38" i="8"/>
  <c r="C38" i="8"/>
  <c r="G48" i="8"/>
  <c r="E48" i="8"/>
  <c r="C48" i="8"/>
  <c r="I48" i="8" s="1"/>
  <c r="J48" i="8" s="1"/>
  <c r="G78" i="8"/>
  <c r="E78" i="8"/>
  <c r="C78" i="8"/>
  <c r="G75" i="8"/>
  <c r="E75" i="8"/>
  <c r="C75" i="8"/>
  <c r="G108" i="8"/>
  <c r="E108" i="8"/>
  <c r="C108" i="8"/>
  <c r="G16" i="8"/>
  <c r="E16" i="8"/>
  <c r="C16" i="8"/>
  <c r="G90" i="8"/>
  <c r="E90" i="8"/>
  <c r="C90" i="8"/>
  <c r="G101" i="8"/>
  <c r="E101" i="8"/>
  <c r="C101" i="8"/>
  <c r="G89" i="8"/>
  <c r="E89" i="8"/>
  <c r="C89" i="8"/>
  <c r="G60" i="8"/>
  <c r="E60" i="8"/>
  <c r="C60" i="8"/>
  <c r="I60" i="8" s="1"/>
  <c r="J60" i="8" s="1"/>
  <c r="G10" i="8"/>
  <c r="E10" i="8"/>
  <c r="C10" i="8"/>
  <c r="G81" i="8"/>
  <c r="E81" i="8"/>
  <c r="C81" i="8"/>
  <c r="G43" i="8"/>
  <c r="E43" i="8"/>
  <c r="C43" i="8"/>
  <c r="G98" i="8"/>
  <c r="E98" i="8"/>
  <c r="C98" i="8"/>
  <c r="G76" i="8"/>
  <c r="E76" i="8"/>
  <c r="C76" i="8"/>
  <c r="G41" i="8"/>
  <c r="E41" i="8"/>
  <c r="C41" i="8"/>
  <c r="G106" i="8"/>
  <c r="E106" i="8"/>
  <c r="C106" i="8"/>
  <c r="G87" i="8"/>
  <c r="E87" i="8"/>
  <c r="C87" i="8"/>
  <c r="I87" i="8" s="1"/>
  <c r="J87" i="8" s="1"/>
  <c r="G63" i="8"/>
  <c r="E63" i="8"/>
  <c r="C63" i="8"/>
  <c r="G14" i="8"/>
  <c r="E14" i="8"/>
  <c r="C14" i="8"/>
  <c r="G15" i="8"/>
  <c r="E15" i="8"/>
  <c r="C15" i="8"/>
  <c r="G94" i="8"/>
  <c r="E94" i="8"/>
  <c r="C94" i="8"/>
  <c r="G11" i="8"/>
  <c r="E11" i="8"/>
  <c r="C11" i="8"/>
  <c r="G34" i="8"/>
  <c r="E34" i="8"/>
  <c r="C34" i="8"/>
  <c r="G83" i="8"/>
  <c r="E83" i="8"/>
  <c r="C83" i="8"/>
  <c r="G22" i="8"/>
  <c r="E22" i="8"/>
  <c r="C22" i="8"/>
  <c r="I22" i="8" s="1"/>
  <c r="J22" i="8" s="1"/>
  <c r="G84" i="8"/>
  <c r="E84" i="8"/>
  <c r="C84" i="8"/>
  <c r="G21" i="8"/>
  <c r="E21" i="8"/>
  <c r="C21" i="8"/>
  <c r="G32" i="8"/>
  <c r="E32" i="8"/>
  <c r="C32" i="8"/>
  <c r="G79" i="8"/>
  <c r="E79" i="8"/>
  <c r="C79" i="8"/>
  <c r="G96" i="8"/>
  <c r="E96" i="8"/>
  <c r="C96" i="8"/>
  <c r="G80" i="8"/>
  <c r="E80" i="8"/>
  <c r="C80" i="8"/>
  <c r="G73" i="8"/>
  <c r="E73" i="8"/>
  <c r="C73" i="8"/>
  <c r="G12" i="8"/>
  <c r="E12" i="8"/>
  <c r="C12" i="8"/>
  <c r="I12" i="8" s="1"/>
  <c r="J12" i="8" s="1"/>
  <c r="G44" i="8"/>
  <c r="E44" i="8"/>
  <c r="C44" i="8"/>
  <c r="G49" i="8"/>
  <c r="E49" i="8"/>
  <c r="C49" i="8"/>
  <c r="G100" i="8"/>
  <c r="E100" i="8"/>
  <c r="C100" i="8"/>
  <c r="G26" i="8"/>
  <c r="E26" i="8"/>
  <c r="C26" i="8"/>
  <c r="G24" i="8"/>
  <c r="E24" i="8"/>
  <c r="C24" i="8"/>
  <c r="G61" i="8"/>
  <c r="E61" i="8"/>
  <c r="C61" i="8"/>
  <c r="G42" i="8"/>
  <c r="E42" i="8"/>
  <c r="C42" i="8"/>
  <c r="G13" i="8"/>
  <c r="E13" i="8"/>
  <c r="C13" i="8"/>
  <c r="I13" i="8" s="1"/>
  <c r="J13" i="8" s="1"/>
  <c r="G40" i="8"/>
  <c r="E40" i="8"/>
  <c r="C40" i="8"/>
  <c r="G86" i="8"/>
  <c r="E86" i="8"/>
  <c r="C86" i="8"/>
  <c r="I100" i="8" l="1"/>
  <c r="J100" i="8" s="1"/>
  <c r="I32" i="8"/>
  <c r="J32" i="8" s="1"/>
  <c r="I15" i="8"/>
  <c r="J15" i="8" s="1"/>
  <c r="I43" i="8"/>
  <c r="J43" i="8" s="1"/>
  <c r="I108" i="8"/>
  <c r="J108" i="8" s="1"/>
  <c r="I91" i="8"/>
  <c r="J91" i="8" s="1"/>
  <c r="I47" i="8"/>
  <c r="J47" i="8" s="1"/>
  <c r="I102" i="8"/>
  <c r="J102" i="8" s="1"/>
  <c r="I74" i="8"/>
  <c r="J74" i="8" s="1"/>
  <c r="I103" i="8"/>
  <c r="J103" i="8" s="1"/>
  <c r="I52" i="8"/>
  <c r="J52" i="8" s="1"/>
  <c r="I28" i="8"/>
  <c r="J28" i="8" s="1"/>
  <c r="I36" i="8"/>
  <c r="J36" i="8" s="1"/>
  <c r="I17" i="8"/>
  <c r="J17" i="8" s="1"/>
  <c r="I42" i="8"/>
  <c r="J42" i="8" s="1"/>
  <c r="I73" i="8"/>
  <c r="J73" i="8" s="1"/>
  <c r="I83" i="8"/>
  <c r="J83" i="8" s="1"/>
  <c r="I106" i="8"/>
  <c r="J106" i="8" s="1"/>
  <c r="I89" i="8"/>
  <c r="J89" i="8" s="1"/>
  <c r="I38" i="8"/>
  <c r="J38" i="8" s="1"/>
  <c r="I93" i="8"/>
  <c r="J93" i="8" s="1"/>
  <c r="I54" i="8"/>
  <c r="J54" i="8" s="1"/>
  <c r="I85" i="8"/>
  <c r="J85" i="8" s="1"/>
  <c r="I25" i="8"/>
  <c r="J25" i="8" s="1"/>
  <c r="I58" i="8"/>
  <c r="J58" i="8" s="1"/>
  <c r="I30" i="8"/>
  <c r="J30" i="8" s="1"/>
  <c r="I46" i="8"/>
  <c r="J46" i="8" s="1"/>
  <c r="I67" i="8"/>
  <c r="J67" i="8" s="1"/>
  <c r="I24" i="8"/>
  <c r="J24" i="8" s="1"/>
  <c r="I96" i="8"/>
  <c r="J96" i="8" s="1"/>
  <c r="I11" i="8"/>
  <c r="J11" i="8" s="1"/>
  <c r="I31" i="8"/>
  <c r="J31" i="8" s="1"/>
  <c r="I76" i="8"/>
  <c r="J76" i="8" s="1"/>
  <c r="I61" i="8"/>
  <c r="J61" i="8" s="1"/>
  <c r="I80" i="8"/>
  <c r="J80" i="8" s="1"/>
  <c r="I34" i="8"/>
  <c r="J34" i="8" s="1"/>
  <c r="I41" i="8"/>
  <c r="J41" i="8" s="1"/>
  <c r="I101" i="8"/>
  <c r="J101" i="8" s="1"/>
  <c r="I27" i="8"/>
  <c r="J27" i="8" s="1"/>
  <c r="I62" i="8"/>
  <c r="J62" i="8" s="1"/>
  <c r="I51" i="8"/>
  <c r="J51" i="8" s="1"/>
  <c r="I39" i="8"/>
  <c r="J39" i="8" s="1"/>
  <c r="I59" i="8"/>
  <c r="J59" i="8" s="1"/>
  <c r="I35" i="8"/>
  <c r="J35" i="8" s="1"/>
  <c r="L92" i="9"/>
  <c r="L59" i="9"/>
  <c r="L60" i="9"/>
  <c r="L105" i="9"/>
  <c r="L24" i="9"/>
  <c r="L22" i="9"/>
  <c r="L43" i="9"/>
  <c r="L85" i="9"/>
  <c r="L19" i="9"/>
  <c r="L87" i="9"/>
  <c r="L97" i="9"/>
  <c r="L101" i="9"/>
  <c r="L80" i="9"/>
  <c r="L14" i="9"/>
  <c r="L15" i="9"/>
  <c r="L54" i="9"/>
  <c r="L29" i="9"/>
  <c r="L39" i="9"/>
  <c r="L82" i="9"/>
  <c r="L95" i="9"/>
  <c r="L58" i="9"/>
  <c r="L93" i="9"/>
  <c r="L78" i="9"/>
  <c r="L18" i="9"/>
  <c r="L28" i="9"/>
  <c r="L37" i="9"/>
  <c r="L107" i="9"/>
  <c r="L40" i="9"/>
  <c r="L84" i="9"/>
  <c r="L41" i="9"/>
  <c r="L83" i="9"/>
  <c r="L70" i="9"/>
  <c r="L44" i="9"/>
  <c r="L25" i="9"/>
  <c r="L38" i="9"/>
  <c r="L17" i="9"/>
  <c r="L109" i="9"/>
  <c r="L108" i="9"/>
  <c r="L11" i="9"/>
  <c r="L30" i="9"/>
  <c r="L86" i="9"/>
  <c r="L46" i="9"/>
  <c r="L62" i="9"/>
  <c r="L50" i="9"/>
  <c r="L57" i="9"/>
  <c r="L90" i="9"/>
  <c r="L76" i="9"/>
  <c r="L65" i="9"/>
  <c r="L27" i="9"/>
  <c r="L33" i="9"/>
  <c r="L88" i="9"/>
  <c r="L79" i="9"/>
  <c r="L26" i="9"/>
  <c r="L64" i="9"/>
  <c r="L55" i="9"/>
  <c r="L98" i="9"/>
  <c r="L68" i="9"/>
  <c r="L99" i="9"/>
  <c r="L103" i="9"/>
  <c r="L56" i="9"/>
  <c r="L91" i="9"/>
  <c r="L96" i="9"/>
  <c r="L49" i="9"/>
  <c r="L45" i="9"/>
  <c r="L102" i="9"/>
  <c r="L51" i="9"/>
  <c r="L72" i="9"/>
  <c r="L77" i="9"/>
  <c r="L23" i="9"/>
  <c r="L71" i="9"/>
  <c r="L13" i="9"/>
  <c r="L94" i="9"/>
  <c r="L67" i="9"/>
  <c r="L75" i="9"/>
  <c r="L34" i="9"/>
  <c r="L74" i="9"/>
  <c r="L16" i="9"/>
  <c r="L53" i="9"/>
  <c r="L106" i="9"/>
  <c r="L48" i="9"/>
  <c r="L32" i="9"/>
  <c r="L73" i="9"/>
  <c r="L35" i="9"/>
  <c r="L104" i="9"/>
  <c r="L47" i="9"/>
  <c r="L81" i="9"/>
  <c r="L63" i="9"/>
  <c r="L21" i="9"/>
  <c r="L89" i="9"/>
  <c r="L31" i="9"/>
  <c r="L61" i="9"/>
  <c r="L20" i="9"/>
  <c r="L100" i="9"/>
  <c r="L42" i="9"/>
  <c r="L52" i="9"/>
  <c r="L66" i="9"/>
  <c r="L12" i="9"/>
  <c r="L36" i="9"/>
  <c r="L69" i="9"/>
  <c r="L10" i="9"/>
  <c r="I33" i="8"/>
  <c r="J33" i="8" s="1"/>
  <c r="I63" i="8"/>
  <c r="J63" i="8" s="1"/>
  <c r="I53" i="8"/>
  <c r="J53" i="8" s="1"/>
  <c r="I29" i="8"/>
  <c r="J29" i="8" s="1"/>
  <c r="I107" i="8"/>
  <c r="J107" i="8" s="1"/>
  <c r="I45" i="8"/>
  <c r="J45" i="8" s="1"/>
  <c r="I86" i="8"/>
  <c r="J86" i="8" s="1"/>
  <c r="I49" i="8"/>
  <c r="J49" i="8" s="1"/>
  <c r="I21" i="8"/>
  <c r="J21" i="8" s="1"/>
  <c r="I14" i="8"/>
  <c r="J14" i="8" s="1"/>
  <c r="I81" i="8"/>
  <c r="J81" i="8" s="1"/>
  <c r="I75" i="8"/>
  <c r="J75" i="8" s="1"/>
  <c r="I70" i="8"/>
  <c r="J70" i="8" s="1"/>
  <c r="I104" i="8"/>
  <c r="J104" i="8" s="1"/>
  <c r="I20" i="8"/>
  <c r="J20" i="8" s="1"/>
  <c r="I64" i="8"/>
  <c r="J64" i="8" s="1"/>
  <c r="I37" i="8"/>
  <c r="J37" i="8" s="1"/>
  <c r="I77" i="8"/>
  <c r="J77" i="8" s="1"/>
  <c r="I97" i="8"/>
  <c r="J97" i="8" s="1"/>
  <c r="I40" i="8"/>
  <c r="J40" i="8" s="1"/>
  <c r="I68" i="8"/>
  <c r="J68" i="8" s="1"/>
  <c r="I99" i="8"/>
  <c r="J99" i="8" s="1"/>
  <c r="I72" i="8"/>
  <c r="J72" i="8" s="1"/>
  <c r="I65" i="8"/>
  <c r="J65" i="8" s="1"/>
  <c r="I71" i="8"/>
  <c r="J71" i="8" s="1"/>
  <c r="I19" i="8"/>
  <c r="J19" i="8" s="1"/>
  <c r="I84" i="8"/>
  <c r="J84" i="8" s="1"/>
  <c r="I10" i="8"/>
  <c r="J10" i="8" s="1"/>
  <c r="I57" i="8"/>
  <c r="J57" i="8" s="1"/>
  <c r="I69" i="8"/>
  <c r="J69" i="8" s="1"/>
  <c r="I26" i="8"/>
  <c r="J26" i="8" s="1"/>
  <c r="I79" i="8"/>
  <c r="J79" i="8" s="1"/>
  <c r="I94" i="8"/>
  <c r="J94" i="8" s="1"/>
  <c r="I98" i="8"/>
  <c r="J98" i="8" s="1"/>
  <c r="I16" i="8"/>
  <c r="J16" i="8" s="1"/>
  <c r="I50" i="8"/>
  <c r="J50" i="8" s="1"/>
  <c r="I56" i="8"/>
  <c r="J56" i="8" s="1"/>
  <c r="I18" i="8"/>
  <c r="J18" i="8" s="1"/>
  <c r="I82" i="8"/>
  <c r="J82" i="8" s="1"/>
  <c r="I92" i="8"/>
  <c r="J92" i="8" s="1"/>
  <c r="I95" i="8"/>
  <c r="J95" i="8" s="1"/>
  <c r="I109" i="8"/>
  <c r="J109" i="8" s="1"/>
  <c r="I44" i="8"/>
  <c r="J44" i="8" s="1"/>
  <c r="I78" i="8"/>
  <c r="J78" i="8" s="1"/>
  <c r="I90" i="8"/>
  <c r="J90" i="8" s="1"/>
  <c r="H47" i="7"/>
  <c r="F47" i="7"/>
  <c r="D47" i="7"/>
  <c r="H88" i="7"/>
  <c r="F88" i="7"/>
  <c r="D88" i="7"/>
  <c r="H91" i="7"/>
  <c r="F91" i="7"/>
  <c r="D91" i="7"/>
  <c r="H71" i="7"/>
  <c r="F71" i="7"/>
  <c r="D71" i="7"/>
  <c r="H23" i="7"/>
  <c r="F23" i="7"/>
  <c r="D23" i="7"/>
  <c r="H80" i="7"/>
  <c r="F80" i="7"/>
  <c r="D80" i="7"/>
  <c r="H17" i="7"/>
  <c r="F17" i="7"/>
  <c r="D17" i="7"/>
  <c r="H86" i="7"/>
  <c r="F86" i="7"/>
  <c r="D86" i="7"/>
  <c r="H25" i="7"/>
  <c r="F25" i="7"/>
  <c r="D25" i="7"/>
  <c r="H16" i="7"/>
  <c r="F16" i="7"/>
  <c r="D16" i="7"/>
  <c r="H94" i="7"/>
  <c r="F94" i="7"/>
  <c r="D94" i="7"/>
  <c r="H56" i="7"/>
  <c r="F56" i="7"/>
  <c r="D56" i="7"/>
  <c r="H39" i="7"/>
  <c r="F39" i="7"/>
  <c r="D39" i="7"/>
  <c r="H70" i="7"/>
  <c r="F70" i="7"/>
  <c r="D70" i="7"/>
  <c r="H101" i="7"/>
  <c r="F101" i="7"/>
  <c r="D101" i="7"/>
  <c r="H28" i="7"/>
  <c r="F28" i="7"/>
  <c r="D28" i="7"/>
  <c r="H42" i="7"/>
  <c r="F42" i="7"/>
  <c r="D42" i="7"/>
  <c r="H77" i="7"/>
  <c r="F77" i="7"/>
  <c r="D77" i="7"/>
  <c r="H35" i="7"/>
  <c r="F35" i="7"/>
  <c r="D35" i="7"/>
  <c r="H29" i="7"/>
  <c r="F29" i="7"/>
  <c r="D29" i="7"/>
  <c r="H108" i="7"/>
  <c r="F108" i="7"/>
  <c r="D108" i="7"/>
  <c r="H67" i="7"/>
  <c r="F67" i="7"/>
  <c r="D67" i="7"/>
  <c r="H45" i="7"/>
  <c r="F45" i="7"/>
  <c r="D45" i="7"/>
  <c r="H97" i="7"/>
  <c r="F97" i="7"/>
  <c r="D97" i="7"/>
  <c r="H95" i="7"/>
  <c r="F95" i="7"/>
  <c r="D95" i="7"/>
  <c r="H109" i="7"/>
  <c r="F109" i="7"/>
  <c r="D109" i="7"/>
  <c r="H100" i="7"/>
  <c r="F100" i="7"/>
  <c r="D100" i="7"/>
  <c r="H53" i="7"/>
  <c r="F53" i="7"/>
  <c r="D53" i="7"/>
  <c r="H59" i="7"/>
  <c r="F59" i="7"/>
  <c r="D59" i="7"/>
  <c r="H51" i="7"/>
  <c r="F51" i="7"/>
  <c r="D51" i="7"/>
  <c r="H89" i="7"/>
  <c r="F89" i="7"/>
  <c r="D89" i="7"/>
  <c r="H104" i="7"/>
  <c r="F104" i="7"/>
  <c r="D104" i="7"/>
  <c r="H105" i="7"/>
  <c r="F105" i="7"/>
  <c r="D105" i="7"/>
  <c r="H49" i="7"/>
  <c r="F49" i="7"/>
  <c r="D49" i="7"/>
  <c r="H18" i="7"/>
  <c r="F18" i="7"/>
  <c r="D18" i="7"/>
  <c r="H75" i="7"/>
  <c r="F75" i="7"/>
  <c r="D75" i="7"/>
  <c r="H82" i="7"/>
  <c r="F82" i="7"/>
  <c r="D82" i="7"/>
  <c r="H73" i="7"/>
  <c r="F73" i="7"/>
  <c r="D73" i="7"/>
  <c r="H93" i="7"/>
  <c r="F93" i="7"/>
  <c r="D93" i="7"/>
  <c r="H40" i="7"/>
  <c r="F40" i="7"/>
  <c r="D40" i="7"/>
  <c r="H46" i="7"/>
  <c r="F46" i="7"/>
  <c r="D46" i="7"/>
  <c r="H24" i="7"/>
  <c r="F24" i="7"/>
  <c r="D24" i="7"/>
  <c r="H76" i="7"/>
  <c r="F76" i="7"/>
  <c r="D76" i="7"/>
  <c r="H92" i="7"/>
  <c r="F92" i="7"/>
  <c r="D92" i="7"/>
  <c r="H41" i="7"/>
  <c r="F41" i="7"/>
  <c r="D41" i="7"/>
  <c r="H48" i="7"/>
  <c r="F48" i="7"/>
  <c r="D48" i="7"/>
  <c r="H44" i="7"/>
  <c r="F44" i="7"/>
  <c r="D44" i="7"/>
  <c r="H68" i="7"/>
  <c r="F68" i="7"/>
  <c r="D68" i="7"/>
  <c r="H21" i="7"/>
  <c r="F21" i="7"/>
  <c r="D21" i="7"/>
  <c r="H96" i="7"/>
  <c r="F96" i="7"/>
  <c r="D96" i="7"/>
  <c r="H50" i="7"/>
  <c r="F50" i="7"/>
  <c r="D50" i="7"/>
  <c r="H66" i="7"/>
  <c r="F66" i="7"/>
  <c r="D66" i="7"/>
  <c r="H38" i="7"/>
  <c r="F38" i="7"/>
  <c r="D38" i="7"/>
  <c r="H26" i="7"/>
  <c r="F26" i="7"/>
  <c r="D26" i="7"/>
  <c r="H85" i="7"/>
  <c r="F85" i="7"/>
  <c r="D85" i="7"/>
  <c r="H30" i="7"/>
  <c r="F30" i="7"/>
  <c r="D30" i="7"/>
  <c r="H36" i="7"/>
  <c r="F36" i="7"/>
  <c r="D36" i="7"/>
  <c r="H57" i="7"/>
  <c r="F57" i="7"/>
  <c r="D57" i="7"/>
  <c r="H54" i="7"/>
  <c r="F54" i="7"/>
  <c r="D54" i="7"/>
  <c r="H79" i="7"/>
  <c r="F79" i="7"/>
  <c r="D79" i="7"/>
  <c r="H81" i="7"/>
  <c r="F81" i="7"/>
  <c r="D81" i="7"/>
  <c r="H65" i="7"/>
  <c r="F65" i="7"/>
  <c r="D65" i="7"/>
  <c r="H74" i="7"/>
  <c r="F74" i="7"/>
  <c r="D74" i="7"/>
  <c r="H64" i="7"/>
  <c r="F64" i="7"/>
  <c r="D64" i="7"/>
  <c r="H43" i="7"/>
  <c r="F43" i="7"/>
  <c r="D43" i="7"/>
  <c r="H10" i="7"/>
  <c r="F10" i="7"/>
  <c r="D10" i="7"/>
  <c r="H103" i="7"/>
  <c r="F103" i="7"/>
  <c r="D103" i="7"/>
  <c r="H33" i="7"/>
  <c r="F33" i="7"/>
  <c r="D33" i="7"/>
  <c r="H72" i="7"/>
  <c r="F72" i="7"/>
  <c r="D72" i="7"/>
  <c r="H55" i="7"/>
  <c r="F55" i="7"/>
  <c r="D55" i="7"/>
  <c r="H31" i="7"/>
  <c r="F31" i="7"/>
  <c r="D31" i="7"/>
  <c r="H78" i="7"/>
  <c r="F78" i="7"/>
  <c r="D78" i="7"/>
  <c r="H63" i="7"/>
  <c r="F63" i="7"/>
  <c r="D63" i="7"/>
  <c r="H99" i="7"/>
  <c r="F99" i="7"/>
  <c r="D99" i="7"/>
  <c r="H14" i="7"/>
  <c r="F14" i="7"/>
  <c r="D14" i="7"/>
  <c r="H15" i="7"/>
  <c r="F15" i="7"/>
  <c r="D15" i="7"/>
  <c r="H69" i="7"/>
  <c r="F69" i="7"/>
  <c r="D69" i="7"/>
  <c r="H11" i="7"/>
  <c r="F11" i="7"/>
  <c r="D11" i="7"/>
  <c r="H87" i="7"/>
  <c r="F87" i="7"/>
  <c r="D87" i="7"/>
  <c r="H60" i="7"/>
  <c r="F60" i="7"/>
  <c r="D60" i="7"/>
  <c r="H20" i="7"/>
  <c r="F20" i="7"/>
  <c r="D20" i="7"/>
  <c r="H61" i="7"/>
  <c r="F61" i="7"/>
  <c r="D61" i="7"/>
  <c r="H19" i="7"/>
  <c r="F19" i="7"/>
  <c r="D19" i="7"/>
  <c r="H27" i="7"/>
  <c r="F27" i="7"/>
  <c r="D27" i="7"/>
  <c r="H58" i="7"/>
  <c r="F58" i="7"/>
  <c r="D58" i="7"/>
  <c r="H106" i="7"/>
  <c r="F106" i="7"/>
  <c r="D106" i="7"/>
  <c r="H102" i="7"/>
  <c r="F102" i="7"/>
  <c r="D102" i="7"/>
  <c r="H52" i="7"/>
  <c r="F52" i="7"/>
  <c r="D52" i="7"/>
  <c r="H12" i="7"/>
  <c r="F12" i="7"/>
  <c r="D12" i="7"/>
  <c r="H34" i="7"/>
  <c r="F34" i="7"/>
  <c r="D34" i="7"/>
  <c r="H37" i="7"/>
  <c r="F37" i="7"/>
  <c r="D37" i="7"/>
  <c r="H107" i="7"/>
  <c r="F107" i="7"/>
  <c r="D107" i="7"/>
  <c r="H84" i="7"/>
  <c r="F84" i="7"/>
  <c r="D84" i="7"/>
  <c r="H83" i="7"/>
  <c r="F83" i="7"/>
  <c r="D83" i="7"/>
  <c r="H98" i="7"/>
  <c r="F98" i="7"/>
  <c r="D98" i="7"/>
  <c r="H32" i="7"/>
  <c r="F32" i="7"/>
  <c r="D32" i="7"/>
  <c r="H13" i="7"/>
  <c r="F13" i="7"/>
  <c r="D13" i="7"/>
  <c r="H90" i="7"/>
  <c r="F90" i="7"/>
  <c r="D90" i="7"/>
  <c r="H62" i="7"/>
  <c r="F62" i="7"/>
  <c r="D62" i="7"/>
  <c r="K57" i="8" l="1"/>
  <c r="J98" i="7"/>
  <c r="K98" i="7" s="1"/>
  <c r="J102" i="7"/>
  <c r="K102" i="7" s="1"/>
  <c r="J87" i="7"/>
  <c r="K87" i="7" s="1"/>
  <c r="J85" i="7"/>
  <c r="K85" i="7" s="1"/>
  <c r="J93" i="7"/>
  <c r="K93" i="7" s="1"/>
  <c r="J97" i="7"/>
  <c r="K97" i="7" s="1"/>
  <c r="J31" i="7"/>
  <c r="K31" i="7" s="1"/>
  <c r="J44" i="7"/>
  <c r="K44" i="7" s="1"/>
  <c r="J28" i="7"/>
  <c r="K28" i="7" s="1"/>
  <c r="K62" i="8"/>
  <c r="K70" i="8"/>
  <c r="K69" i="8"/>
  <c r="K99" i="8"/>
  <c r="K104" i="8"/>
  <c r="K56" i="8"/>
  <c r="K90" i="8"/>
  <c r="K40" i="8"/>
  <c r="K68" i="8"/>
  <c r="K107" i="8"/>
  <c r="K78" i="8"/>
  <c r="K16" i="8"/>
  <c r="K109" i="8"/>
  <c r="K98" i="8"/>
  <c r="K61" i="8"/>
  <c r="K84" i="8"/>
  <c r="K50" i="8"/>
  <c r="K53" i="8"/>
  <c r="K72" i="8"/>
  <c r="K20" i="8"/>
  <c r="K86" i="8"/>
  <c r="K64" i="8"/>
  <c r="K103" i="8"/>
  <c r="K101" i="8"/>
  <c r="K14" i="8"/>
  <c r="K26" i="8"/>
  <c r="K44" i="8"/>
  <c r="K106" i="8"/>
  <c r="K95" i="8"/>
  <c r="K75" i="8"/>
  <c r="K92" i="8"/>
  <c r="K45" i="8"/>
  <c r="K85" i="8"/>
  <c r="K18" i="8"/>
  <c r="K73" i="8"/>
  <c r="K94" i="8"/>
  <c r="K46" i="8"/>
  <c r="K17" i="8"/>
  <c r="K79" i="8"/>
  <c r="K41" i="8"/>
  <c r="K88" i="8"/>
  <c r="K89" i="8"/>
  <c r="K33" i="8"/>
  <c r="K67" i="8"/>
  <c r="K47" i="8"/>
  <c r="K51" i="8"/>
  <c r="K19" i="8"/>
  <c r="K49" i="8"/>
  <c r="K83" i="8"/>
  <c r="K97" i="8"/>
  <c r="K102" i="8"/>
  <c r="K80" i="8"/>
  <c r="K30" i="8"/>
  <c r="K96" i="8"/>
  <c r="K55" i="8"/>
  <c r="K63" i="8"/>
  <c r="K42" i="8"/>
  <c r="K28" i="8"/>
  <c r="K105" i="8"/>
  <c r="K21" i="8"/>
  <c r="K35" i="8"/>
  <c r="K108" i="8"/>
  <c r="K65" i="8"/>
  <c r="K15" i="8"/>
  <c r="K25" i="8"/>
  <c r="K43" i="8"/>
  <c r="K82" i="8"/>
  <c r="K74" i="8"/>
  <c r="K87" i="8"/>
  <c r="K76" i="8"/>
  <c r="K66" i="8"/>
  <c r="K52" i="8"/>
  <c r="K11" i="8"/>
  <c r="K13" i="8"/>
  <c r="K71" i="8"/>
  <c r="K93" i="8"/>
  <c r="K24" i="8"/>
  <c r="K23" i="8"/>
  <c r="K37" i="8"/>
  <c r="K60" i="8"/>
  <c r="K48" i="8"/>
  <c r="K27" i="8"/>
  <c r="K32" i="8"/>
  <c r="K38" i="8"/>
  <c r="K29" i="8"/>
  <c r="K100" i="8"/>
  <c r="K81" i="8"/>
  <c r="K34" i="8"/>
  <c r="K10" i="8"/>
  <c r="K54" i="8"/>
  <c r="K58" i="8"/>
  <c r="K31" i="8"/>
  <c r="K77" i="8"/>
  <c r="K22" i="8"/>
  <c r="K59" i="8"/>
  <c r="K91" i="8"/>
  <c r="K12" i="8"/>
  <c r="K36" i="8"/>
  <c r="K39" i="8"/>
  <c r="J89" i="7"/>
  <c r="K89" i="7" s="1"/>
  <c r="J86" i="7"/>
  <c r="K86" i="7" s="1"/>
  <c r="J107" i="7"/>
  <c r="K107" i="7" s="1"/>
  <c r="J27" i="7"/>
  <c r="K27" i="7" s="1"/>
  <c r="J15" i="7"/>
  <c r="K15" i="7" s="1"/>
  <c r="J33" i="7"/>
  <c r="K33" i="7" s="1"/>
  <c r="J79" i="7"/>
  <c r="K79" i="7" s="1"/>
  <c r="J66" i="7"/>
  <c r="K66" i="7" s="1"/>
  <c r="J92" i="7"/>
  <c r="K92" i="7" s="1"/>
  <c r="J75" i="7"/>
  <c r="K75" i="7" s="1"/>
  <c r="J53" i="7"/>
  <c r="K53" i="7" s="1"/>
  <c r="J13" i="7"/>
  <c r="K13" i="7" s="1"/>
  <c r="J43" i="7"/>
  <c r="K43" i="7" s="1"/>
  <c r="J21" i="7"/>
  <c r="K21" i="7" s="1"/>
  <c r="J46" i="7"/>
  <c r="K46" i="7" s="1"/>
  <c r="J95" i="7"/>
  <c r="K95" i="7" s="1"/>
  <c r="J77" i="7"/>
  <c r="K77" i="7" s="1"/>
  <c r="J16" i="7"/>
  <c r="K16" i="7" s="1"/>
  <c r="J88" i="7"/>
  <c r="K88" i="7" s="1"/>
  <c r="J12" i="7"/>
  <c r="K12" i="7" s="1"/>
  <c r="J20" i="7"/>
  <c r="K20" i="7" s="1"/>
  <c r="J63" i="7"/>
  <c r="K63" i="7" s="1"/>
  <c r="J36" i="7"/>
  <c r="K36" i="7" s="1"/>
  <c r="J105" i="7"/>
  <c r="K105" i="7" s="1"/>
  <c r="J74" i="7"/>
  <c r="K74" i="7" s="1"/>
  <c r="J90" i="7"/>
  <c r="K90" i="7" s="1"/>
  <c r="J57" i="7"/>
  <c r="K57" i="7" s="1"/>
  <c r="J24" i="7"/>
  <c r="K24" i="7" s="1"/>
  <c r="J49" i="7"/>
  <c r="K49" i="7" s="1"/>
  <c r="J109" i="7"/>
  <c r="K109" i="7" s="1"/>
  <c r="J108" i="7"/>
  <c r="K108" i="7" s="1"/>
  <c r="J35" i="7"/>
  <c r="K35" i="7" s="1"/>
  <c r="J39" i="7"/>
  <c r="K39" i="7" s="1"/>
  <c r="J94" i="7"/>
  <c r="K94" i="7" s="1"/>
  <c r="J23" i="7"/>
  <c r="K23" i="7" s="1"/>
  <c r="J91" i="7"/>
  <c r="K91" i="7" s="1"/>
  <c r="J61" i="7"/>
  <c r="K61" i="7" s="1"/>
  <c r="J99" i="7"/>
  <c r="K99" i="7" s="1"/>
  <c r="J62" i="7"/>
  <c r="K62" i="7" s="1"/>
  <c r="J37" i="7"/>
  <c r="K37" i="7" s="1"/>
  <c r="J19" i="7"/>
  <c r="K19" i="7" s="1"/>
  <c r="J14" i="7"/>
  <c r="K14" i="7" s="1"/>
  <c r="J103" i="7"/>
  <c r="K103" i="7" s="1"/>
  <c r="J54" i="7"/>
  <c r="K54" i="7" s="1"/>
  <c r="J50" i="7"/>
  <c r="K50" i="7" s="1"/>
  <c r="J76" i="7"/>
  <c r="K76" i="7" s="1"/>
  <c r="J18" i="7"/>
  <c r="K18" i="7" s="1"/>
  <c r="J100" i="7"/>
  <c r="K100" i="7" s="1"/>
  <c r="J29" i="7"/>
  <c r="K29" i="7" s="1"/>
  <c r="J56" i="7"/>
  <c r="K56" i="7" s="1"/>
  <c r="J71" i="7"/>
  <c r="K71" i="7" s="1"/>
  <c r="J32" i="7"/>
  <c r="K32" i="7" s="1"/>
  <c r="J52" i="7"/>
  <c r="K52" i="7" s="1"/>
  <c r="J60" i="7"/>
  <c r="K60" i="7" s="1"/>
  <c r="J78" i="7"/>
  <c r="K78" i="7" s="1"/>
  <c r="J55" i="7"/>
  <c r="K55" i="7" s="1"/>
  <c r="J65" i="7"/>
  <c r="K65" i="7" s="1"/>
  <c r="J30" i="7"/>
  <c r="K30" i="7" s="1"/>
  <c r="J26" i="7"/>
  <c r="K26" i="7" s="1"/>
  <c r="J68" i="7"/>
  <c r="K68" i="7" s="1"/>
  <c r="J48" i="7"/>
  <c r="K48" i="7" s="1"/>
  <c r="J40" i="7"/>
  <c r="K40" i="7" s="1"/>
  <c r="J73" i="7"/>
  <c r="K73" i="7" s="1"/>
  <c r="J104" i="7"/>
  <c r="K104" i="7" s="1"/>
  <c r="J51" i="7"/>
  <c r="K51" i="7" s="1"/>
  <c r="J45" i="7"/>
  <c r="K45" i="7" s="1"/>
  <c r="J42" i="7"/>
  <c r="K42" i="7" s="1"/>
  <c r="J101" i="7"/>
  <c r="K101" i="7" s="1"/>
  <c r="J25" i="7"/>
  <c r="K25" i="7" s="1"/>
  <c r="J17" i="7"/>
  <c r="K17" i="7" s="1"/>
  <c r="J47" i="7"/>
  <c r="K47" i="7" s="1"/>
  <c r="J34" i="7"/>
  <c r="K34" i="7" s="1"/>
  <c r="J96" i="7"/>
  <c r="K96" i="7" s="1"/>
  <c r="J83" i="7"/>
  <c r="K83" i="7" s="1"/>
  <c r="J106" i="7"/>
  <c r="K106" i="7" s="1"/>
  <c r="J11" i="7"/>
  <c r="K11" i="7" s="1"/>
  <c r="J64" i="7"/>
  <c r="K64" i="7" s="1"/>
  <c r="J84" i="7"/>
  <c r="K84" i="7" s="1"/>
  <c r="J58" i="7"/>
  <c r="K58" i="7" s="1"/>
  <c r="J69" i="7"/>
  <c r="K69" i="7" s="1"/>
  <c r="J72" i="7"/>
  <c r="K72" i="7" s="1"/>
  <c r="J81" i="7"/>
  <c r="K81" i="7" s="1"/>
  <c r="J38" i="7"/>
  <c r="K38" i="7" s="1"/>
  <c r="J41" i="7"/>
  <c r="K41" i="7" s="1"/>
  <c r="J82" i="7"/>
  <c r="K82" i="7" s="1"/>
  <c r="J59" i="7"/>
  <c r="K59" i="7" s="1"/>
  <c r="J67" i="7"/>
  <c r="K67" i="7" s="1"/>
  <c r="J70" i="7"/>
  <c r="K70" i="7" s="1"/>
  <c r="J80" i="7"/>
  <c r="K80" i="7" s="1"/>
  <c r="J10" i="7"/>
  <c r="K10" i="7" s="1"/>
  <c r="L22" i="7" s="1"/>
  <c r="E19" i="6"/>
  <c r="I54" i="6"/>
  <c r="G54" i="6"/>
  <c r="E54" i="6"/>
  <c r="I68" i="6"/>
  <c r="G68" i="6"/>
  <c r="E68" i="6"/>
  <c r="I92" i="6"/>
  <c r="G92" i="6"/>
  <c r="E92" i="6"/>
  <c r="I57" i="6"/>
  <c r="G57" i="6"/>
  <c r="E57" i="6"/>
  <c r="I99" i="6"/>
  <c r="G99" i="6"/>
  <c r="E99" i="6"/>
  <c r="I85" i="6"/>
  <c r="G85" i="6"/>
  <c r="E85" i="6"/>
  <c r="I95" i="6"/>
  <c r="G95" i="6"/>
  <c r="E95" i="6"/>
  <c r="I34" i="6"/>
  <c r="G34" i="6"/>
  <c r="E34" i="6"/>
  <c r="I109" i="6"/>
  <c r="G109" i="6"/>
  <c r="E109" i="6"/>
  <c r="I79" i="6"/>
  <c r="G79" i="6"/>
  <c r="E79" i="6"/>
  <c r="I75" i="6"/>
  <c r="G75" i="6"/>
  <c r="E75" i="6"/>
  <c r="I82" i="6"/>
  <c r="G82" i="6"/>
  <c r="E82" i="6"/>
  <c r="I101" i="6"/>
  <c r="G101" i="6"/>
  <c r="E101" i="6"/>
  <c r="I107" i="6"/>
  <c r="G107" i="6"/>
  <c r="E107" i="6"/>
  <c r="I18" i="6"/>
  <c r="G18" i="6"/>
  <c r="E18" i="6"/>
  <c r="I69" i="6"/>
  <c r="G69" i="6"/>
  <c r="E69" i="6"/>
  <c r="I63" i="6"/>
  <c r="G63" i="6"/>
  <c r="E63" i="6"/>
  <c r="I106" i="6"/>
  <c r="G106" i="6"/>
  <c r="E106" i="6"/>
  <c r="I56" i="6"/>
  <c r="G56" i="6"/>
  <c r="E56" i="6"/>
  <c r="I100" i="6"/>
  <c r="G100" i="6"/>
  <c r="E100" i="6"/>
  <c r="I39" i="6"/>
  <c r="G39" i="6"/>
  <c r="E39" i="6"/>
  <c r="I91" i="6"/>
  <c r="G91" i="6"/>
  <c r="E91" i="6"/>
  <c r="I108" i="6"/>
  <c r="G108" i="6"/>
  <c r="E108" i="6"/>
  <c r="I76" i="6"/>
  <c r="G76" i="6"/>
  <c r="E76" i="6"/>
  <c r="I90" i="6"/>
  <c r="G90" i="6"/>
  <c r="E90" i="6"/>
  <c r="I87" i="6"/>
  <c r="G87" i="6"/>
  <c r="E87" i="6"/>
  <c r="I64" i="6"/>
  <c r="G64" i="6"/>
  <c r="E64" i="6"/>
  <c r="I40" i="6"/>
  <c r="G40" i="6"/>
  <c r="E40" i="6"/>
  <c r="I16" i="6"/>
  <c r="G16" i="6"/>
  <c r="E16" i="6"/>
  <c r="I72" i="6"/>
  <c r="G72" i="6"/>
  <c r="E72" i="6"/>
  <c r="I97" i="6"/>
  <c r="G97" i="6"/>
  <c r="E97" i="6"/>
  <c r="I26" i="6"/>
  <c r="G26" i="6"/>
  <c r="E26" i="6"/>
  <c r="I22" i="6"/>
  <c r="G22" i="6"/>
  <c r="E22" i="6"/>
  <c r="I11" i="6"/>
  <c r="G11" i="6"/>
  <c r="E11" i="6"/>
  <c r="I102" i="6"/>
  <c r="G102" i="6"/>
  <c r="E102" i="6"/>
  <c r="I80" i="6"/>
  <c r="G80" i="6"/>
  <c r="E80" i="6"/>
  <c r="I103" i="6"/>
  <c r="G103" i="6"/>
  <c r="E103" i="6"/>
  <c r="I15" i="6"/>
  <c r="G15" i="6"/>
  <c r="E15" i="6"/>
  <c r="I12" i="6"/>
  <c r="G12" i="6"/>
  <c r="E12" i="6"/>
  <c r="I25" i="6"/>
  <c r="G25" i="6"/>
  <c r="E25" i="6"/>
  <c r="I83" i="6"/>
  <c r="G83" i="6"/>
  <c r="E83" i="6"/>
  <c r="I10" i="6"/>
  <c r="G10" i="6"/>
  <c r="E10" i="6"/>
  <c r="I31" i="6"/>
  <c r="G31" i="6"/>
  <c r="E31" i="6"/>
  <c r="I52" i="6"/>
  <c r="G52" i="6"/>
  <c r="E52" i="6"/>
  <c r="I70" i="6"/>
  <c r="G70" i="6"/>
  <c r="E70" i="6"/>
  <c r="I42" i="6"/>
  <c r="G42" i="6"/>
  <c r="E42" i="6"/>
  <c r="I62" i="6"/>
  <c r="G62" i="6"/>
  <c r="E62" i="6"/>
  <c r="I36" i="6"/>
  <c r="G36" i="6"/>
  <c r="E36" i="6"/>
  <c r="I67" i="6"/>
  <c r="G67" i="6"/>
  <c r="E67" i="6"/>
  <c r="I61" i="6"/>
  <c r="G61" i="6"/>
  <c r="E61" i="6"/>
  <c r="I49" i="6"/>
  <c r="G49" i="6"/>
  <c r="E49" i="6"/>
  <c r="I38" i="6"/>
  <c r="G38" i="6"/>
  <c r="E38" i="6"/>
  <c r="I78" i="6"/>
  <c r="G78" i="6"/>
  <c r="E78" i="6"/>
  <c r="I84" i="6"/>
  <c r="G84" i="6"/>
  <c r="E84" i="6"/>
  <c r="I104" i="6"/>
  <c r="G104" i="6"/>
  <c r="E104" i="6"/>
  <c r="I33" i="6"/>
  <c r="G33" i="6"/>
  <c r="E33" i="6"/>
  <c r="I60" i="6"/>
  <c r="G60" i="6"/>
  <c r="E60" i="6"/>
  <c r="I53" i="6"/>
  <c r="G53" i="6"/>
  <c r="E53" i="6"/>
  <c r="I96" i="6"/>
  <c r="G96" i="6"/>
  <c r="E96" i="6"/>
  <c r="I55" i="6"/>
  <c r="G55" i="6"/>
  <c r="E55" i="6"/>
  <c r="I65" i="6"/>
  <c r="G65" i="6"/>
  <c r="E65" i="6"/>
  <c r="I94" i="6"/>
  <c r="G94" i="6"/>
  <c r="E94" i="6"/>
  <c r="I89" i="6"/>
  <c r="G89" i="6"/>
  <c r="E89" i="6"/>
  <c r="I50" i="6"/>
  <c r="G50" i="6"/>
  <c r="E50" i="6"/>
  <c r="I27" i="6"/>
  <c r="G27" i="6"/>
  <c r="E27" i="6"/>
  <c r="I45" i="6"/>
  <c r="G45" i="6"/>
  <c r="E45" i="6"/>
  <c r="I44" i="6"/>
  <c r="G44" i="6"/>
  <c r="E44" i="6"/>
  <c r="I47" i="6"/>
  <c r="G47" i="6"/>
  <c r="E47" i="6"/>
  <c r="I66" i="6"/>
  <c r="G66" i="6"/>
  <c r="E66" i="6"/>
  <c r="I73" i="6"/>
  <c r="G73" i="6"/>
  <c r="E73" i="6"/>
  <c r="I59" i="6"/>
  <c r="G59" i="6"/>
  <c r="E59" i="6"/>
  <c r="I30" i="6"/>
  <c r="G30" i="6"/>
  <c r="E30" i="6"/>
  <c r="I41" i="6"/>
  <c r="G41" i="6"/>
  <c r="E41" i="6"/>
  <c r="I20" i="6"/>
  <c r="G20" i="6"/>
  <c r="E20" i="6"/>
  <c r="I24" i="6"/>
  <c r="G24" i="6"/>
  <c r="E24" i="6"/>
  <c r="I88" i="6"/>
  <c r="G88" i="6"/>
  <c r="E88" i="6"/>
  <c r="I77" i="6"/>
  <c r="G77" i="6"/>
  <c r="E77" i="6"/>
  <c r="I35" i="6"/>
  <c r="G35" i="6"/>
  <c r="E35" i="6"/>
  <c r="I46" i="6"/>
  <c r="G46" i="6"/>
  <c r="E46" i="6"/>
  <c r="I37" i="6"/>
  <c r="G37" i="6"/>
  <c r="E37" i="6"/>
  <c r="I48" i="6"/>
  <c r="G48" i="6"/>
  <c r="E48" i="6"/>
  <c r="I105" i="6"/>
  <c r="G105" i="6"/>
  <c r="E105" i="6"/>
  <c r="I71" i="6"/>
  <c r="G71" i="6"/>
  <c r="E71" i="6"/>
  <c r="I74" i="6"/>
  <c r="G74" i="6"/>
  <c r="E74" i="6"/>
  <c r="I21" i="6"/>
  <c r="G21" i="6"/>
  <c r="E21" i="6"/>
  <c r="I43" i="6"/>
  <c r="G43" i="6"/>
  <c r="E43" i="6"/>
  <c r="I58" i="6"/>
  <c r="G58" i="6"/>
  <c r="E58" i="6"/>
  <c r="I29" i="6"/>
  <c r="G29" i="6"/>
  <c r="E29" i="6"/>
  <c r="I17" i="6"/>
  <c r="G17" i="6"/>
  <c r="E17" i="6"/>
  <c r="I51" i="6"/>
  <c r="G51" i="6"/>
  <c r="E51" i="6"/>
  <c r="I86" i="6"/>
  <c r="G86" i="6"/>
  <c r="E86" i="6"/>
  <c r="I81" i="6"/>
  <c r="G81" i="6"/>
  <c r="E81" i="6"/>
  <c r="I98" i="6"/>
  <c r="G98" i="6"/>
  <c r="E98" i="6"/>
  <c r="I14" i="6"/>
  <c r="G14" i="6"/>
  <c r="E14" i="6"/>
  <c r="I32" i="6"/>
  <c r="G32" i="6"/>
  <c r="E32" i="6"/>
  <c r="I13" i="6"/>
  <c r="G13" i="6"/>
  <c r="E13" i="6"/>
  <c r="I93" i="6"/>
  <c r="G93" i="6"/>
  <c r="E93" i="6"/>
  <c r="I28" i="6"/>
  <c r="G28" i="6"/>
  <c r="E28" i="6"/>
  <c r="I23" i="6"/>
  <c r="G23" i="6"/>
  <c r="E23" i="6"/>
  <c r="I19" i="6"/>
  <c r="G19" i="6"/>
  <c r="K81" i="6" l="1"/>
  <c r="L81" i="6" s="1"/>
  <c r="K74" i="6"/>
  <c r="L74" i="6" s="1"/>
  <c r="K88" i="6"/>
  <c r="L88" i="6" s="1"/>
  <c r="K47" i="6"/>
  <c r="L47" i="6" s="1"/>
  <c r="K51" i="6"/>
  <c r="L51" i="6" s="1"/>
  <c r="K105" i="6"/>
  <c r="L105" i="6" s="1"/>
  <c r="K20" i="6"/>
  <c r="L20" i="6" s="1"/>
  <c r="K45" i="6"/>
  <c r="L45" i="6" s="1"/>
  <c r="K53" i="6"/>
  <c r="L53" i="6" s="1"/>
  <c r="K61" i="6"/>
  <c r="L61" i="6" s="1"/>
  <c r="K10" i="6"/>
  <c r="L10" i="6" s="1"/>
  <c r="K79" i="6"/>
  <c r="L79" i="6" s="1"/>
  <c r="K68" i="6"/>
  <c r="L68" i="6" s="1"/>
  <c r="K19" i="6"/>
  <c r="L19" i="6" s="1"/>
  <c r="K103" i="6"/>
  <c r="L103" i="6" s="1"/>
  <c r="K99" i="6"/>
  <c r="L99" i="6" s="1"/>
  <c r="K92" i="6"/>
  <c r="L92" i="6" s="1"/>
  <c r="K83" i="6"/>
  <c r="L83" i="6" s="1"/>
  <c r="K22" i="6"/>
  <c r="L22" i="6" s="1"/>
  <c r="K63" i="6"/>
  <c r="L63" i="6" s="1"/>
  <c r="K109" i="6"/>
  <c r="L109" i="6" s="1"/>
  <c r="K54" i="6"/>
  <c r="L54" i="6" s="1"/>
  <c r="K14" i="6"/>
  <c r="L14" i="6" s="1"/>
  <c r="K43" i="6"/>
  <c r="L43" i="6" s="1"/>
  <c r="K35" i="6"/>
  <c r="L35" i="6" s="1"/>
  <c r="K84" i="6"/>
  <c r="L84" i="6" s="1"/>
  <c r="K42" i="6"/>
  <c r="L42" i="6" s="1"/>
  <c r="K15" i="6"/>
  <c r="L15" i="6" s="1"/>
  <c r="K91" i="6"/>
  <c r="L91" i="6" s="1"/>
  <c r="K107" i="6"/>
  <c r="L107" i="6" s="1"/>
  <c r="K85" i="6"/>
  <c r="L85" i="6" s="1"/>
  <c r="L46" i="7"/>
  <c r="L38" i="7"/>
  <c r="L37" i="7"/>
  <c r="L34" i="7"/>
  <c r="L91" i="7"/>
  <c r="L18" i="7"/>
  <c r="L102" i="7"/>
  <c r="L64" i="7"/>
  <c r="L40" i="7"/>
  <c r="L109" i="7"/>
  <c r="L104" i="7"/>
  <c r="L25" i="7"/>
  <c r="L82" i="7"/>
  <c r="L60" i="7"/>
  <c r="L48" i="7"/>
  <c r="L61" i="7"/>
  <c r="L32" i="7"/>
  <c r="L106" i="7"/>
  <c r="L68" i="7"/>
  <c r="L54" i="7"/>
  <c r="L24" i="7"/>
  <c r="L35" i="7"/>
  <c r="L76" i="7"/>
  <c r="L11" i="7"/>
  <c r="L50" i="7"/>
  <c r="L28" i="7"/>
  <c r="L21" i="7"/>
  <c r="L99" i="7"/>
  <c r="L41" i="7"/>
  <c r="L52" i="7"/>
  <c r="L10" i="7"/>
  <c r="L27" i="7"/>
  <c r="L56" i="7"/>
  <c r="L81" i="7"/>
  <c r="L89" i="7"/>
  <c r="L86" i="7"/>
  <c r="L12" i="7"/>
  <c r="L39" i="7"/>
  <c r="L94" i="7"/>
  <c r="L98" i="7"/>
  <c r="L87" i="7"/>
  <c r="L26" i="7"/>
  <c r="L93" i="7"/>
  <c r="L72" i="7"/>
  <c r="L85" i="7"/>
  <c r="L71" i="7"/>
  <c r="L58" i="7"/>
  <c r="L90" i="7"/>
  <c r="L20" i="7"/>
  <c r="L36" i="7"/>
  <c r="L42" i="7"/>
  <c r="L96" i="7"/>
  <c r="L45" i="7"/>
  <c r="L88" i="7"/>
  <c r="L53" i="7"/>
  <c r="L59" i="7"/>
  <c r="L101" i="7"/>
  <c r="L95" i="7"/>
  <c r="L100" i="7"/>
  <c r="L83" i="7"/>
  <c r="L74" i="7"/>
  <c r="L70" i="7"/>
  <c r="L103" i="7"/>
  <c r="L55" i="7"/>
  <c r="L29" i="7"/>
  <c r="L108" i="7"/>
  <c r="L80" i="7"/>
  <c r="L30" i="7"/>
  <c r="L43" i="7"/>
  <c r="L13" i="7"/>
  <c r="L69" i="7"/>
  <c r="L65" i="7"/>
  <c r="L23" i="7"/>
  <c r="L31" i="7"/>
  <c r="L67" i="7"/>
  <c r="L78" i="7"/>
  <c r="L49" i="7"/>
  <c r="L84" i="7"/>
  <c r="L51" i="7"/>
  <c r="L14" i="7"/>
  <c r="L75" i="7"/>
  <c r="L57" i="7"/>
  <c r="L19" i="7"/>
  <c r="L44" i="7"/>
  <c r="L92" i="7"/>
  <c r="L47" i="7"/>
  <c r="L73" i="7"/>
  <c r="L62" i="7"/>
  <c r="L66" i="7"/>
  <c r="L77" i="7"/>
  <c r="L79" i="7"/>
  <c r="L33" i="7"/>
  <c r="L17" i="7"/>
  <c r="L105" i="7"/>
  <c r="L97" i="7"/>
  <c r="L63" i="7"/>
  <c r="L16" i="7"/>
  <c r="L15" i="7"/>
  <c r="L107" i="7"/>
  <c r="K93" i="6"/>
  <c r="L93" i="6" s="1"/>
  <c r="K17" i="6"/>
  <c r="L17" i="6" s="1"/>
  <c r="K48" i="6"/>
  <c r="L48" i="6" s="1"/>
  <c r="K41" i="6"/>
  <c r="L41" i="6" s="1"/>
  <c r="K67" i="6"/>
  <c r="L67" i="6" s="1"/>
  <c r="K62" i="6"/>
  <c r="L62" i="6" s="1"/>
  <c r="K80" i="6"/>
  <c r="L80" i="6" s="1"/>
  <c r="K40" i="6"/>
  <c r="L40" i="6" s="1"/>
  <c r="K100" i="6"/>
  <c r="L100" i="6" s="1"/>
  <c r="K57" i="6"/>
  <c r="L57" i="6" s="1"/>
  <c r="K30" i="6"/>
  <c r="L30" i="6" s="1"/>
  <c r="K50" i="6"/>
  <c r="L50" i="6" s="1"/>
  <c r="K33" i="6"/>
  <c r="L33" i="6" s="1"/>
  <c r="K36" i="6"/>
  <c r="L36" i="6" s="1"/>
  <c r="K21" i="6"/>
  <c r="L21" i="6" s="1"/>
  <c r="K71" i="6"/>
  <c r="L71" i="6" s="1"/>
  <c r="K77" i="6"/>
  <c r="L77" i="6" s="1"/>
  <c r="K24" i="6"/>
  <c r="L24" i="6" s="1"/>
  <c r="K66" i="6"/>
  <c r="L66" i="6" s="1"/>
  <c r="K65" i="6"/>
  <c r="L65" i="6" s="1"/>
  <c r="K78" i="6"/>
  <c r="L78" i="6" s="1"/>
  <c r="K70" i="6"/>
  <c r="L70" i="6" s="1"/>
  <c r="K25" i="6"/>
  <c r="L25" i="6" s="1"/>
  <c r="K26" i="6"/>
  <c r="L26" i="6" s="1"/>
  <c r="K76" i="6"/>
  <c r="L76" i="6" s="1"/>
  <c r="K44" i="6"/>
  <c r="L44" i="6" s="1"/>
  <c r="K97" i="6"/>
  <c r="L97" i="6" s="1"/>
  <c r="K72" i="6"/>
  <c r="L72" i="6" s="1"/>
  <c r="K90" i="6"/>
  <c r="L90" i="6" s="1"/>
  <c r="K108" i="6"/>
  <c r="L108" i="6" s="1"/>
  <c r="K82" i="6"/>
  <c r="L82" i="6" s="1"/>
  <c r="K96" i="6"/>
  <c r="L96" i="6" s="1"/>
  <c r="K18" i="6"/>
  <c r="L18" i="6" s="1"/>
  <c r="K46" i="6"/>
  <c r="L46" i="6" s="1"/>
  <c r="K95" i="6"/>
  <c r="L95" i="6" s="1"/>
  <c r="K12" i="6"/>
  <c r="L12" i="6" s="1"/>
  <c r="K32" i="6"/>
  <c r="L32" i="6" s="1"/>
  <c r="K31" i="6"/>
  <c r="L31" i="6" s="1"/>
  <c r="K102" i="6"/>
  <c r="L102" i="6" s="1"/>
  <c r="K58" i="6"/>
  <c r="L58" i="6" s="1"/>
  <c r="K23" i="6"/>
  <c r="L23" i="6" s="1"/>
  <c r="K59" i="6"/>
  <c r="L59" i="6" s="1"/>
  <c r="K73" i="6"/>
  <c r="L73" i="6" s="1"/>
  <c r="K27" i="6"/>
  <c r="L27" i="6" s="1"/>
  <c r="K89" i="6"/>
  <c r="L89" i="6" s="1"/>
  <c r="K55" i="6"/>
  <c r="L55" i="6" s="1"/>
  <c r="K38" i="6"/>
  <c r="L38" i="6" s="1"/>
  <c r="K11" i="6"/>
  <c r="L11" i="6" s="1"/>
  <c r="K16" i="6"/>
  <c r="L16" i="6" s="1"/>
  <c r="K64" i="6"/>
  <c r="L64" i="6" s="1"/>
  <c r="K39" i="6"/>
  <c r="L39" i="6" s="1"/>
  <c r="K56" i="6"/>
  <c r="L56" i="6" s="1"/>
  <c r="K69" i="6"/>
  <c r="L69" i="6" s="1"/>
  <c r="K49" i="6"/>
  <c r="L49" i="6" s="1"/>
  <c r="K28" i="6"/>
  <c r="L28" i="6" s="1"/>
  <c r="K98" i="6"/>
  <c r="L98" i="6" s="1"/>
  <c r="K86" i="6"/>
  <c r="L86" i="6" s="1"/>
  <c r="K29" i="6"/>
  <c r="L29" i="6" s="1"/>
  <c r="K37" i="6"/>
  <c r="L37" i="6" s="1"/>
  <c r="K94" i="6"/>
  <c r="L94" i="6" s="1"/>
  <c r="K60" i="6"/>
  <c r="L60" i="6" s="1"/>
  <c r="K104" i="6"/>
  <c r="L104" i="6" s="1"/>
  <c r="K52" i="6"/>
  <c r="L52" i="6" s="1"/>
  <c r="K87" i="6"/>
  <c r="L87" i="6" s="1"/>
  <c r="K106" i="6"/>
  <c r="L106" i="6" s="1"/>
  <c r="K101" i="6"/>
  <c r="L101" i="6" s="1"/>
  <c r="K75" i="6"/>
  <c r="L75" i="6" s="1"/>
  <c r="K34" i="6"/>
  <c r="L34" i="6" s="1"/>
  <c r="K13" i="6"/>
  <c r="L13" i="6" s="1"/>
  <c r="M49" i="6" l="1"/>
  <c r="M13" i="6"/>
  <c r="M58" i="6"/>
  <c r="M104" i="6"/>
  <c r="M87" i="6"/>
  <c r="M82" i="6"/>
  <c r="M51" i="6"/>
  <c r="M18" i="6"/>
  <c r="M21" i="6"/>
  <c r="M95" i="6"/>
  <c r="M76" i="6"/>
  <c r="M28" i="6"/>
  <c r="M39" i="6"/>
  <c r="M41" i="6"/>
  <c r="M84" i="6"/>
  <c r="M100" i="6"/>
  <c r="M80" i="6"/>
  <c r="M78" i="6"/>
  <c r="M54" i="6"/>
  <c r="M89" i="6"/>
  <c r="M12" i="6"/>
  <c r="M43" i="6"/>
  <c r="M94" i="6"/>
  <c r="M15" i="6"/>
  <c r="M30" i="6"/>
  <c r="M102" i="6"/>
  <c r="M59" i="6"/>
  <c r="M35" i="6"/>
  <c r="M60" i="6"/>
  <c r="M24" i="6"/>
  <c r="M66" i="6"/>
  <c r="M88" i="6"/>
  <c r="M47" i="6"/>
  <c r="M36" i="6"/>
  <c r="M48" i="6"/>
  <c r="M50" i="6"/>
  <c r="M19" i="6"/>
  <c r="M29" i="6"/>
  <c r="M99" i="6"/>
  <c r="M91" i="6"/>
  <c r="M31" i="6"/>
  <c r="M70" i="6"/>
  <c r="M45" i="6"/>
  <c r="M109" i="6"/>
  <c r="M81" i="6"/>
  <c r="M77" i="6"/>
  <c r="M34" i="6"/>
  <c r="M93" i="6"/>
  <c r="M67" i="6"/>
  <c r="M103" i="6"/>
  <c r="M16" i="6"/>
  <c r="M79" i="6"/>
  <c r="M40" i="6"/>
  <c r="M72" i="6"/>
  <c r="M27" i="6"/>
  <c r="M106" i="6"/>
  <c r="M83" i="6"/>
  <c r="M11" i="6"/>
  <c r="M23" i="6"/>
  <c r="M20" i="6"/>
  <c r="M86" i="6"/>
  <c r="M108" i="6"/>
  <c r="M75" i="6"/>
  <c r="M96" i="6"/>
  <c r="M10" i="6"/>
  <c r="M97" i="6"/>
  <c r="M52" i="6"/>
  <c r="M74" i="6"/>
  <c r="M26" i="6"/>
  <c r="M37" i="6"/>
  <c r="M73" i="6"/>
  <c r="M107" i="6"/>
  <c r="M68" i="6"/>
  <c r="M32" i="6"/>
  <c r="M90" i="6"/>
  <c r="M101" i="6"/>
  <c r="M62" i="6"/>
  <c r="M33" i="6"/>
  <c r="M22" i="6"/>
  <c r="M69" i="6"/>
  <c r="M64" i="6"/>
  <c r="M61" i="6"/>
  <c r="M98" i="6"/>
  <c r="M14" i="6"/>
  <c r="M53" i="6"/>
  <c r="M44" i="6"/>
  <c r="M71" i="6"/>
  <c r="M38" i="6"/>
  <c r="M25" i="6"/>
  <c r="M92" i="6"/>
  <c r="M63" i="6"/>
  <c r="M55" i="6"/>
  <c r="M56" i="6"/>
  <c r="M65" i="6"/>
  <c r="M57" i="6"/>
  <c r="M17" i="6"/>
  <c r="M85" i="6"/>
  <c r="M46" i="6"/>
  <c r="M105" i="6"/>
  <c r="M42" i="6"/>
  <c r="H37" i="1" l="1"/>
  <c r="F37" i="1"/>
  <c r="D37" i="1"/>
  <c r="J37" i="1" l="1"/>
  <c r="K37" i="1" s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F109" i="1" l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D109" i="1"/>
  <c r="D108" i="1"/>
  <c r="J108" i="1" s="1"/>
  <c r="K108" i="1" s="1"/>
  <c r="D107" i="1"/>
  <c r="J107" i="1" s="1"/>
  <c r="K107" i="1" s="1"/>
  <c r="D106" i="1"/>
  <c r="J106" i="1" s="1"/>
  <c r="K106" i="1" s="1"/>
  <c r="D105" i="1"/>
  <c r="D104" i="1"/>
  <c r="D103" i="1"/>
  <c r="D102" i="1"/>
  <c r="D101" i="1"/>
  <c r="D100" i="1"/>
  <c r="J100" i="1" s="1"/>
  <c r="K100" i="1" s="1"/>
  <c r="D99" i="1"/>
  <c r="J99" i="1" s="1"/>
  <c r="K99" i="1" s="1"/>
  <c r="D98" i="1"/>
  <c r="J98" i="1" s="1"/>
  <c r="K98" i="1" s="1"/>
  <c r="D97" i="1"/>
  <c r="D96" i="1"/>
  <c r="D95" i="1"/>
  <c r="D94" i="1"/>
  <c r="D93" i="1"/>
  <c r="D92" i="1"/>
  <c r="J92" i="1" s="1"/>
  <c r="K92" i="1" s="1"/>
  <c r="D91" i="1"/>
  <c r="J91" i="1" s="1"/>
  <c r="K91" i="1" s="1"/>
  <c r="D90" i="1"/>
  <c r="J90" i="1" s="1"/>
  <c r="K90" i="1" s="1"/>
  <c r="D89" i="1"/>
  <c r="D88" i="1"/>
  <c r="D87" i="1"/>
  <c r="D86" i="1"/>
  <c r="D85" i="1"/>
  <c r="D84" i="1"/>
  <c r="D83" i="1"/>
  <c r="J83" i="1" s="1"/>
  <c r="K83" i="1" s="1"/>
  <c r="D82" i="1"/>
  <c r="D81" i="1"/>
  <c r="J81" i="1" s="1"/>
  <c r="K81" i="1" s="1"/>
  <c r="D80" i="1"/>
  <c r="D79" i="1"/>
  <c r="D78" i="1"/>
  <c r="D77" i="1"/>
  <c r="D76" i="1"/>
  <c r="J76" i="1" s="1"/>
  <c r="K76" i="1" s="1"/>
  <c r="D75" i="1"/>
  <c r="J75" i="1" s="1"/>
  <c r="K75" i="1" s="1"/>
  <c r="D74" i="1"/>
  <c r="J74" i="1" s="1"/>
  <c r="K74" i="1" s="1"/>
  <c r="D73" i="1"/>
  <c r="D72" i="1"/>
  <c r="D71" i="1"/>
  <c r="D70" i="1"/>
  <c r="D69" i="1"/>
  <c r="D68" i="1"/>
  <c r="J68" i="1" s="1"/>
  <c r="K68" i="1" s="1"/>
  <c r="D67" i="1"/>
  <c r="J67" i="1" s="1"/>
  <c r="K67" i="1" s="1"/>
  <c r="D66" i="1"/>
  <c r="J66" i="1" s="1"/>
  <c r="K66" i="1" s="1"/>
  <c r="D65" i="1"/>
  <c r="D64" i="1"/>
  <c r="D63" i="1"/>
  <c r="D62" i="1"/>
  <c r="D61" i="1"/>
  <c r="D60" i="1"/>
  <c r="J60" i="1" s="1"/>
  <c r="K60" i="1" s="1"/>
  <c r="D59" i="1"/>
  <c r="J59" i="1" s="1"/>
  <c r="K59" i="1" s="1"/>
  <c r="D58" i="1"/>
  <c r="J58" i="1" s="1"/>
  <c r="K58" i="1" s="1"/>
  <c r="D57" i="1"/>
  <c r="J57" i="1" s="1"/>
  <c r="D56" i="1"/>
  <c r="D55" i="1"/>
  <c r="D54" i="1"/>
  <c r="D53" i="1"/>
  <c r="D52" i="1"/>
  <c r="J52" i="1" s="1"/>
  <c r="K52" i="1" s="1"/>
  <c r="D51" i="1"/>
  <c r="J51" i="1" s="1"/>
  <c r="K51" i="1" s="1"/>
  <c r="D50" i="1"/>
  <c r="J50" i="1" s="1"/>
  <c r="K50" i="1" s="1"/>
  <c r="D49" i="1"/>
  <c r="D48" i="1"/>
  <c r="D47" i="1"/>
  <c r="D46" i="1"/>
  <c r="D45" i="1"/>
  <c r="D44" i="1"/>
  <c r="J44" i="1" s="1"/>
  <c r="K44" i="1" s="1"/>
  <c r="D43" i="1"/>
  <c r="J43" i="1" s="1"/>
  <c r="K43" i="1" s="1"/>
  <c r="D42" i="1"/>
  <c r="J42" i="1" s="1"/>
  <c r="K42" i="1" s="1"/>
  <c r="D41" i="1"/>
  <c r="D40" i="1"/>
  <c r="D39" i="1"/>
  <c r="D38" i="1"/>
  <c r="D36" i="1"/>
  <c r="D35" i="1"/>
  <c r="J35" i="1" s="1"/>
  <c r="K35" i="1" s="1"/>
  <c r="D34" i="1"/>
  <c r="J34" i="1" s="1"/>
  <c r="K34" i="1" s="1"/>
  <c r="D33" i="1"/>
  <c r="D32" i="1"/>
  <c r="D31" i="1"/>
  <c r="D30" i="1"/>
  <c r="D29" i="1"/>
  <c r="D28" i="1"/>
  <c r="D27" i="1"/>
  <c r="J27" i="1" s="1"/>
  <c r="K27" i="1" s="1"/>
  <c r="D26" i="1"/>
  <c r="J26" i="1" s="1"/>
  <c r="K26" i="1" s="1"/>
  <c r="D25" i="1"/>
  <c r="D24" i="1"/>
  <c r="D23" i="1"/>
  <c r="D22" i="1"/>
  <c r="D21" i="1"/>
  <c r="D20" i="1"/>
  <c r="D19" i="1"/>
  <c r="J19" i="1" s="1"/>
  <c r="K19" i="1" s="1"/>
  <c r="D18" i="1"/>
  <c r="J18" i="1" s="1"/>
  <c r="K18" i="1" s="1"/>
  <c r="D17" i="1"/>
  <c r="D16" i="1"/>
  <c r="D15" i="1"/>
  <c r="D14" i="1"/>
  <c r="D13" i="1"/>
  <c r="D12" i="1"/>
  <c r="D11" i="1"/>
  <c r="J11" i="1" s="1"/>
  <c r="K11" i="1" s="1"/>
  <c r="D10" i="1"/>
  <c r="J10" i="1" s="1"/>
  <c r="K10" i="1" s="1"/>
  <c r="J12" i="1" l="1"/>
  <c r="K12" i="1" s="1"/>
  <c r="J20" i="1"/>
  <c r="K20" i="1" s="1"/>
  <c r="J36" i="1"/>
  <c r="K36" i="1" s="1"/>
  <c r="J53" i="1"/>
  <c r="K53" i="1" s="1"/>
  <c r="J61" i="1"/>
  <c r="K61" i="1" s="1"/>
  <c r="J77" i="1"/>
  <c r="K77" i="1" s="1"/>
  <c r="J85" i="1"/>
  <c r="K85" i="1" s="1"/>
  <c r="J93" i="1"/>
  <c r="K93" i="1" s="1"/>
  <c r="J101" i="1"/>
  <c r="K101" i="1" s="1"/>
  <c r="J109" i="1"/>
  <c r="K109" i="1" s="1"/>
  <c r="J28" i="1"/>
  <c r="K28" i="1" s="1"/>
  <c r="J45" i="1"/>
  <c r="K45" i="1" s="1"/>
  <c r="J69" i="1"/>
  <c r="K69" i="1" s="1"/>
  <c r="J82" i="1"/>
  <c r="K82" i="1" s="1"/>
  <c r="J84" i="1"/>
  <c r="K84" i="1" s="1"/>
  <c r="J38" i="1"/>
  <c r="K38" i="1" s="1"/>
  <c r="J13" i="1"/>
  <c r="K13" i="1" s="1"/>
  <c r="J29" i="1"/>
  <c r="K29" i="1" s="1"/>
  <c r="J21" i="1"/>
  <c r="K21" i="1" s="1"/>
  <c r="J14" i="1"/>
  <c r="K14" i="1" s="1"/>
  <c r="J54" i="1"/>
  <c r="K54" i="1" s="1"/>
  <c r="J102" i="1"/>
  <c r="K102" i="1" s="1"/>
  <c r="J86" i="1"/>
  <c r="K86" i="1" s="1"/>
  <c r="J87" i="1"/>
  <c r="K87" i="1" s="1"/>
  <c r="J30" i="1"/>
  <c r="K30" i="1" s="1"/>
  <c r="J70" i="1"/>
  <c r="K70" i="1" s="1"/>
  <c r="J40" i="1"/>
  <c r="K40" i="1" s="1"/>
  <c r="J22" i="1"/>
  <c r="K22" i="1" s="1"/>
  <c r="J46" i="1"/>
  <c r="K46" i="1" s="1"/>
  <c r="J62" i="1"/>
  <c r="K62" i="1" s="1"/>
  <c r="J78" i="1"/>
  <c r="K78" i="1" s="1"/>
  <c r="J94" i="1"/>
  <c r="K94" i="1" s="1"/>
  <c r="J15" i="1"/>
  <c r="K15" i="1" s="1"/>
  <c r="J23" i="1"/>
  <c r="K23" i="1" s="1"/>
  <c r="J31" i="1"/>
  <c r="K31" i="1" s="1"/>
  <c r="J39" i="1"/>
  <c r="K39" i="1" s="1"/>
  <c r="J47" i="1"/>
  <c r="K47" i="1" s="1"/>
  <c r="J55" i="1"/>
  <c r="K55" i="1" s="1"/>
  <c r="J63" i="1"/>
  <c r="K63" i="1" s="1"/>
  <c r="J71" i="1"/>
  <c r="K71" i="1" s="1"/>
  <c r="J79" i="1"/>
  <c r="K79" i="1" s="1"/>
  <c r="J95" i="1"/>
  <c r="K95" i="1" s="1"/>
  <c r="J16" i="1"/>
  <c r="K16" i="1" s="1"/>
  <c r="J24" i="1"/>
  <c r="K24" i="1" s="1"/>
  <c r="J32" i="1"/>
  <c r="K32" i="1" s="1"/>
  <c r="J48" i="1"/>
  <c r="K48" i="1" s="1"/>
  <c r="J56" i="1"/>
  <c r="K56" i="1" s="1"/>
  <c r="J64" i="1"/>
  <c r="K64" i="1" s="1"/>
  <c r="J72" i="1"/>
  <c r="K72" i="1" s="1"/>
  <c r="J80" i="1"/>
  <c r="K80" i="1" s="1"/>
  <c r="J88" i="1"/>
  <c r="K88" i="1" s="1"/>
  <c r="J96" i="1"/>
  <c r="K96" i="1" s="1"/>
  <c r="J104" i="1"/>
  <c r="K104" i="1" s="1"/>
  <c r="J17" i="1"/>
  <c r="K17" i="1" s="1"/>
  <c r="J25" i="1"/>
  <c r="K25" i="1" s="1"/>
  <c r="J33" i="1"/>
  <c r="K33" i="1" s="1"/>
  <c r="J41" i="1"/>
  <c r="K41" i="1" s="1"/>
  <c r="J49" i="1"/>
  <c r="K49" i="1" s="1"/>
  <c r="K57" i="1"/>
  <c r="J65" i="1"/>
  <c r="K65" i="1" s="1"/>
  <c r="J73" i="1"/>
  <c r="K73" i="1" s="1"/>
  <c r="J89" i="1"/>
  <c r="K89" i="1" s="1"/>
  <c r="J97" i="1"/>
  <c r="K97" i="1" s="1"/>
  <c r="J105" i="1"/>
  <c r="K105" i="1" s="1"/>
  <c r="J103" i="1"/>
  <c r="K103" i="1" s="1"/>
  <c r="L57" i="1" l="1"/>
  <c r="L97" i="1"/>
  <c r="L37" i="1"/>
  <c r="L36" i="1"/>
  <c r="L90" i="1"/>
  <c r="L80" i="1"/>
  <c r="L95" i="1"/>
  <c r="L77" i="1"/>
  <c r="L70" i="1"/>
  <c r="L38" i="1"/>
  <c r="L71" i="1"/>
  <c r="L41" i="1"/>
  <c r="L72" i="1"/>
  <c r="L79" i="1"/>
  <c r="L15" i="1"/>
  <c r="L33" i="1"/>
  <c r="L64" i="1"/>
  <c r="L87" i="1"/>
  <c r="L23" i="1"/>
  <c r="L52" i="1"/>
  <c r="L83" i="1"/>
  <c r="L89" i="1"/>
  <c r="L25" i="1"/>
  <c r="L56" i="1"/>
  <c r="L58" i="1"/>
  <c r="L73" i="1"/>
  <c r="L81" i="1"/>
  <c r="L62" i="1"/>
  <c r="L50" i="1"/>
  <c r="L46" i="1"/>
  <c r="L12" i="1"/>
  <c r="L13" i="1"/>
  <c r="L104" i="1"/>
  <c r="L17" i="1"/>
  <c r="L105" i="1"/>
  <c r="L40" i="1"/>
  <c r="L19" i="1"/>
  <c r="L48" i="1"/>
  <c r="L102" i="1"/>
  <c r="L42" i="1"/>
  <c r="L108" i="1"/>
  <c r="L106" i="1"/>
  <c r="L65" i="1"/>
  <c r="L32" i="1"/>
  <c r="L94" i="1"/>
  <c r="L69" i="1"/>
  <c r="L75" i="1"/>
  <c r="L88" i="1"/>
  <c r="L55" i="1"/>
  <c r="L22" i="1"/>
  <c r="L100" i="1"/>
  <c r="L35" i="1"/>
  <c r="L98" i="1"/>
  <c r="L47" i="1"/>
  <c r="L14" i="1"/>
  <c r="L28" i="1"/>
  <c r="L26" i="1"/>
  <c r="L96" i="1"/>
  <c r="L63" i="1"/>
  <c r="L30" i="1"/>
  <c r="L44" i="1"/>
  <c r="L24" i="1"/>
  <c r="L86" i="1"/>
  <c r="L61" i="1"/>
  <c r="L67" i="1"/>
  <c r="L49" i="1"/>
  <c r="L16" i="1"/>
  <c r="L78" i="1"/>
  <c r="L53" i="1"/>
  <c r="L92" i="1"/>
  <c r="L59" i="1"/>
  <c r="L103" i="1"/>
  <c r="L39" i="1"/>
  <c r="L109" i="1"/>
  <c r="L45" i="1"/>
  <c r="L84" i="1"/>
  <c r="L20" i="1"/>
  <c r="L51" i="1"/>
  <c r="L82" i="1"/>
  <c r="L18" i="1"/>
  <c r="L31" i="1"/>
  <c r="L101" i="1"/>
  <c r="L76" i="1"/>
  <c r="L107" i="1"/>
  <c r="L43" i="1"/>
  <c r="L74" i="1"/>
  <c r="L11" i="1"/>
  <c r="L54" i="1"/>
  <c r="L93" i="1"/>
  <c r="L29" i="1"/>
  <c r="L68" i="1"/>
  <c r="L99" i="1"/>
  <c r="L34" i="1"/>
  <c r="L66" i="1"/>
  <c r="L10" i="1"/>
  <c r="L85" i="1"/>
  <c r="L21" i="1"/>
  <c r="L60" i="1"/>
  <c r="L91" i="1"/>
  <c r="L27" i="1"/>
</calcChain>
</file>

<file path=xl/sharedStrings.xml><?xml version="1.0" encoding="utf-8"?>
<sst xmlns="http://schemas.openxmlformats.org/spreadsheetml/2006/main" count="7381" uniqueCount="297">
  <si>
    <t>Development Approvals Index - Jurisdictions by Rank</t>
  </si>
  <si>
    <t>Weighted Results</t>
  </si>
  <si>
    <t>Pillar 1</t>
  </si>
  <si>
    <t>Pillar 2</t>
  </si>
  <si>
    <t>Pillar 3</t>
  </si>
  <si>
    <t>Weighted Overall Score*</t>
  </si>
  <si>
    <t>Points Capture Rate</t>
  </si>
  <si>
    <t>Transparency</t>
  </si>
  <si>
    <t>Accountability</t>
  </si>
  <si>
    <t>Consistency</t>
  </si>
  <si>
    <t>Rank</t>
  </si>
  <si>
    <t>raw point score</t>
  </si>
  <si>
    <t>Raw Weight</t>
  </si>
  <si>
    <t>Raw Rank</t>
  </si>
  <si>
    <t>Fairfax County, VA</t>
  </si>
  <si>
    <t>San Antonio, TX</t>
  </si>
  <si>
    <t>Charlotte/Mecklenburg County, NC</t>
  </si>
  <si>
    <t>Miami Dade County, FL</t>
  </si>
  <si>
    <t>Austin, TX</t>
  </si>
  <si>
    <t>Georgetown, TX</t>
  </si>
  <si>
    <t>Town of Huntersville/Mecklenburg County, NC</t>
  </si>
  <si>
    <t>Clark County, NV</t>
  </si>
  <si>
    <t>Goodyear, AZ</t>
  </si>
  <si>
    <t>Aurora, CO</t>
  </si>
  <si>
    <t>Philadelphia, PA</t>
  </si>
  <si>
    <t>High Point, NC</t>
  </si>
  <si>
    <t>Prince George's County, MD</t>
  </si>
  <si>
    <t>St. Johns County, FL</t>
  </si>
  <si>
    <t>Portland, OR</t>
  </si>
  <si>
    <t>Prince William County, VA</t>
  </si>
  <si>
    <t>Dallas, TX</t>
  </si>
  <si>
    <t>Cary, NC</t>
  </si>
  <si>
    <t>Denver (City and County), CO</t>
  </si>
  <si>
    <t>Salt Lake City, UT</t>
  </si>
  <si>
    <t>Chamblee, GA</t>
  </si>
  <si>
    <t>Atlanta, GA</t>
  </si>
  <si>
    <t>Raleigh, NC</t>
  </si>
  <si>
    <t>Loudoun County, VA</t>
  </si>
  <si>
    <t>Seattle, WA</t>
  </si>
  <si>
    <t>Bellevue, WA</t>
  </si>
  <si>
    <t>Beaverton, OR</t>
  </si>
  <si>
    <t>Montgomery County, MD</t>
  </si>
  <si>
    <t>San Diego (City), CA</t>
  </si>
  <si>
    <t>Washington, DC</t>
  </si>
  <si>
    <t>Fort Worth, TX</t>
  </si>
  <si>
    <t>Plano, TX</t>
  </si>
  <si>
    <t>Tempe, AZ</t>
  </si>
  <si>
    <t>Glendale, AZ</t>
  </si>
  <si>
    <t>Albuquerque, NM</t>
  </si>
  <si>
    <t>San Jose, CA</t>
  </si>
  <si>
    <t>Tulsa, OK</t>
  </si>
  <si>
    <t>San Marcos, TX</t>
  </si>
  <si>
    <t>Boone County, IN</t>
  </si>
  <si>
    <t>Pittsburgh, PA</t>
  </si>
  <si>
    <t>Mesa, AZ</t>
  </si>
  <si>
    <t>Durham, NC</t>
  </si>
  <si>
    <t>Portland, ME</t>
  </si>
  <si>
    <t>Henderson, NV</t>
  </si>
  <si>
    <t>Cobb County, GA</t>
  </si>
  <si>
    <t>Cranberry Township, PA</t>
  </si>
  <si>
    <t>Hillsboro, OR</t>
  </si>
  <si>
    <t>Santa Clara, CA</t>
  </si>
  <si>
    <t>Oklahoma City, OK</t>
  </si>
  <si>
    <t>Chandler, AZ</t>
  </si>
  <si>
    <t>Scottsdale, AZ</t>
  </si>
  <si>
    <t>Mississauga, ON</t>
  </si>
  <si>
    <t>North Las Vegas, NV</t>
  </si>
  <si>
    <t>Las Vegas, NV</t>
  </si>
  <si>
    <t>Hawaii County, HI</t>
  </si>
  <si>
    <t>Vaughan, ON</t>
  </si>
  <si>
    <t>Columbus, OH</t>
  </si>
  <si>
    <t>New York City, NY</t>
  </si>
  <si>
    <t>Jurupa Valley, CA</t>
  </si>
  <si>
    <t>Honolulu (City and County), HI</t>
  </si>
  <si>
    <t>Toronto, ON</t>
  </si>
  <si>
    <t>Broward County, FL</t>
  </si>
  <si>
    <t>Upper Merion Township, PA</t>
  </si>
  <si>
    <t>Carlsbad, CA</t>
  </si>
  <si>
    <t>Oak Creek, WI</t>
  </si>
  <si>
    <t>San Diego County, CA</t>
  </si>
  <si>
    <t>Salt Lake County, UT</t>
  </si>
  <si>
    <t>Duval County/ City of Jacksonville, FL</t>
  </si>
  <si>
    <t>Palo Alto, CA</t>
  </si>
  <si>
    <t>Providence, RI</t>
  </si>
  <si>
    <t>Phoenix, AZ</t>
  </si>
  <si>
    <t>Nashville/Davidson County, TN</t>
  </si>
  <si>
    <t>Williamson County, TN</t>
  </si>
  <si>
    <t>Chino, CA</t>
  </si>
  <si>
    <t>Lancaster County, SC</t>
  </si>
  <si>
    <t>Maui County, HI</t>
  </si>
  <si>
    <t>New Albany, OH</t>
  </si>
  <si>
    <t>Santa Fe, NM</t>
  </si>
  <si>
    <t>Utah County, UT</t>
  </si>
  <si>
    <t>Greensboro, NC</t>
  </si>
  <si>
    <t>Dunwoody, GA</t>
  </si>
  <si>
    <t>Village of Mount Pleasant, WI</t>
  </si>
  <si>
    <t>Madison, WI</t>
  </si>
  <si>
    <t>Des Moines, IA</t>
  </si>
  <si>
    <t>Palm Beach County, FL</t>
  </si>
  <si>
    <t>South Fayette Township, PA</t>
  </si>
  <si>
    <t>Independence Township, MI</t>
  </si>
  <si>
    <t>Pompano Beach, FL</t>
  </si>
  <si>
    <t>Johnson County, IN</t>
  </si>
  <si>
    <t>Broken Arrow, OK</t>
  </si>
  <si>
    <t>Conshohocken, PA</t>
  </si>
  <si>
    <t>Winston-Salem, NC</t>
  </si>
  <si>
    <t>Dekalb County, GA</t>
  </si>
  <si>
    <t>Camden City, NJ</t>
  </si>
  <si>
    <t>Woodbridge Township, NJ</t>
  </si>
  <si>
    <t>Colton, CA</t>
  </si>
  <si>
    <t>St. Louis, MO</t>
  </si>
  <si>
    <t>Hancock County, IN</t>
  </si>
  <si>
    <t>Dona Ana County, NM</t>
  </si>
  <si>
    <t>Newark, NJ</t>
  </si>
  <si>
    <t>Assigned weights for ranking:</t>
  </si>
  <si>
    <t>weight:</t>
  </si>
  <si>
    <t>* ties resolved by pillar score comparison with priority order: Consistency then Accountability then Transparency</t>
  </si>
  <si>
    <t>PILLAR 1: TRANSPARENCY - data input page</t>
  </si>
  <si>
    <t>Metrics</t>
  </si>
  <si>
    <t>Bellevue, Washington</t>
  </si>
  <si>
    <r>
      <t xml:space="preserve">Chandler, </t>
    </r>
    <r>
      <rPr>
        <sz val="12"/>
        <color rgb="FF000000"/>
        <rFont val="Times New Roman"/>
        <family val="1"/>
      </rPr>
      <t>AZ</t>
    </r>
  </si>
  <si>
    <t>DeKalb County, GA</t>
  </si>
  <si>
    <t>Maui County, Hi</t>
  </si>
  <si>
    <t>Nashville/Davidson County TN</t>
  </si>
  <si>
    <t>Town of Huntersville/ Mecklenburg County, NC</t>
  </si>
  <si>
    <t>Vaughan ON</t>
  </si>
  <si>
    <t>(1.)</t>
  </si>
  <si>
    <t>Available project fee estimator:</t>
  </si>
  <si>
    <t>a.</t>
  </si>
  <si>
    <r>
      <t xml:space="preserve">An online fee calculator exists that is accurate and includes most building &amp; permitting costs/fees (choose Yes or No) - 10 pts
</t>
    </r>
    <r>
      <rPr>
        <i/>
        <sz val="12"/>
        <color theme="1"/>
        <rFont val="Times New Roman"/>
        <family val="1"/>
      </rPr>
      <t xml:space="preserve">  </t>
    </r>
    <r>
      <rPr>
        <i/>
        <sz val="12"/>
        <color theme="1" tint="0.499984740745262"/>
        <rFont val="Times New Roman"/>
        <family val="1"/>
      </rPr>
      <t xml:space="preserve">   - if Yes, skip b and c; continue to d
     - if No or Unknown, continue to b below</t>
    </r>
  </si>
  <si>
    <t>No</t>
  </si>
  <si>
    <t>Yes</t>
  </si>
  <si>
    <t>b.</t>
  </si>
  <si>
    <t>An online fee calculator exists but only includes a limited range of building and permitting costs (choose Yes or No) - 5 pts
     - if Yes, skip c and continue to d
     - if No or Unknown, continue to c below</t>
  </si>
  <si>
    <t>N/A</t>
  </si>
  <si>
    <t xml:space="preserve"> </t>
  </si>
  <si>
    <t>c.</t>
  </si>
  <si>
    <t>There is an online fee schedule but no calculator and the user must complete calculations manually (choose Yes or No) - 2 pts</t>
  </si>
  <si>
    <t>d.</t>
  </si>
  <si>
    <t>All published fees (whether in a calculator, on a schedule, or published in any other form) are current as evidenced by a published date, such as on the website or fee schedule (choose Less than 2 years, 2-5 years, Greater than 5 years, or No date found) - 5 pts</t>
  </si>
  <si>
    <t>Greater than 5 years</t>
  </si>
  <si>
    <t>Less than 2 years</t>
  </si>
  <si>
    <t>No date found</t>
  </si>
  <si>
    <t>2-5 years</t>
  </si>
  <si>
    <t>e.</t>
  </si>
  <si>
    <t>Fees are commensurate with the costs of servicing the application; i.e., not a tax or percentage of project costs (choose Yes or No) - 15 pts</t>
  </si>
  <si>
    <t>(2.)</t>
  </si>
  <si>
    <t>The review process:</t>
  </si>
  <si>
    <r>
      <t>The review process</t>
    </r>
    <r>
      <rPr>
        <i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is outlined on a department web site
(choose Yes or No) - 5 pts
</t>
    </r>
    <r>
      <rPr>
        <i/>
        <sz val="12"/>
        <color theme="1"/>
        <rFont val="Times New Roman"/>
        <family val="1"/>
      </rPr>
      <t xml:space="preserve">    </t>
    </r>
    <r>
      <rPr>
        <i/>
        <sz val="12"/>
        <color theme="1" tint="0.499984740745262"/>
        <rFont val="Times New Roman"/>
        <family val="1"/>
      </rPr>
      <t xml:space="preserve"> - if Yes, enter a response to b
     - if No or Unknown, skip b and continue to #3 below</t>
    </r>
  </si>
  <si>
    <t xml:space="preserve">The outline is clear and contains details/specifics about timelines, concurrency, etc. (choose Yes, Some detail, or No) - 10 pts </t>
  </si>
  <si>
    <t>Some detail</t>
  </si>
  <si>
    <t>(3.)</t>
  </si>
  <si>
    <t>Concurrency of reviews:</t>
  </si>
  <si>
    <t>It is possible to submit site plans and building plans concurrently
(choose Yes, No, or Unknown) - 5 pts</t>
  </si>
  <si>
    <t>Unknown</t>
  </si>
  <si>
    <r>
      <rPr>
        <sz val="12"/>
        <color rgb="FF000000"/>
        <rFont val="Times New Roman"/>
        <family val="1"/>
      </rPr>
      <t xml:space="preserve">The review is completed by a single department or the process specifically includes a concurrent review by different levels and different divisions/departments, including both state and local reviews, for_______
(choose Both site &amp; building plans, Only the site plan, Only the building plan, Neither, or Unknown) - 10 pts
</t>
    </r>
    <r>
      <rPr>
        <sz val="12"/>
        <color rgb="FF808080"/>
        <rFont val="Times New Roman"/>
        <family val="1"/>
      </rPr>
      <t xml:space="preserve">     - </t>
    </r>
    <r>
      <rPr>
        <i/>
        <sz val="12"/>
        <color rgb="FF808080"/>
        <rFont val="Times New Roman"/>
        <family val="1"/>
      </rPr>
      <t>regardless of answer, skip c below and move to #4</t>
    </r>
  </si>
  <si>
    <t>Both site &amp; building plans</t>
  </si>
  <si>
    <t>Only the building plan</t>
  </si>
  <si>
    <t>Only the site plan</t>
  </si>
  <si>
    <t>Neither</t>
  </si>
  <si>
    <t>No input. The review process is sequential with different levels, divisions, and departments conducting their own reviews independently 
(no entry required) - 0 pts</t>
  </si>
  <si>
    <t>Partially</t>
  </si>
  <si>
    <t>(4.)</t>
  </si>
  <si>
    <t>Initial deficiency/completeness review of applications:</t>
  </si>
  <si>
    <r>
      <t xml:space="preserve">The review process includes an initial review of applications for deficiency/completeness (choose Yes or No) - 10 pts
   </t>
    </r>
    <r>
      <rPr>
        <i/>
        <sz val="12"/>
        <color theme="1" tint="0.499984740745262"/>
        <rFont val="Times New Roman"/>
        <family val="1"/>
      </rPr>
      <t xml:space="preserve"> -  if Yes, enter a response to b and c
    -  if No or Unknown, skip b and continue to c</t>
    </r>
  </si>
  <si>
    <r>
      <t xml:space="preserve">The deficiency/completeness of application review is required to be completed within______ business days
(Select the choice with the longest outside date permissible: 5 business days;  6-15 business days;  &gt;15 business days;  No required timeframe, Unknown) - up to 10 pts
</t>
    </r>
    <r>
      <rPr>
        <i/>
        <sz val="12"/>
        <color theme="1" tint="0.499984740745262"/>
        <rFont val="Times New Roman"/>
        <family val="1"/>
      </rPr>
      <t xml:space="preserve">    -  you cannot enter a specific number of days; use the "comments"
       column for any clarifications</t>
    </r>
  </si>
  <si>
    <t>5 business days</t>
  </si>
  <si>
    <t>6-15 business days</t>
  </si>
  <si>
    <t>&gt; 15 days</t>
  </si>
  <si>
    <t>No required timeframe</t>
  </si>
  <si>
    <t xml:space="preserve">The time to review minor resubmissions/deficiency cure submissions is shorter than the original review period (choose Yes or No) - 10 pts </t>
  </si>
  <si>
    <t>(5.)</t>
  </si>
  <si>
    <t>Online services:</t>
  </si>
  <si>
    <t>Online site plan submissions are accepted 
 (choose Yes or No) - 5 pts</t>
  </si>
  <si>
    <t>Online building plan submissions are accepted
 (choose Yes or No) - 5 pts</t>
  </si>
  <si>
    <r>
      <t xml:space="preserve">Online permit tracking exists (choose Yes or No) - 5 pts
    </t>
    </r>
    <r>
      <rPr>
        <i/>
        <sz val="12"/>
        <color theme="1" tint="0.499984740745262"/>
        <rFont val="Times New Roman"/>
        <family val="1"/>
      </rPr>
      <t xml:space="preserve"> - if Yes, enter a response to d and e
     - if No or Unknown, skip d and continue to e</t>
    </r>
  </si>
  <si>
    <t>`</t>
  </si>
  <si>
    <t>Online permit tracking includes details/specifics about the permit/review by various parties at all stages - as evidenced by either a description of the process on the website or by observing existing records (create log in if necessary)  
(choices: Detailed tracking;  Limited detail;  No detail) - up to 10 pts</t>
  </si>
  <si>
    <t>Limited detail</t>
  </si>
  <si>
    <t>Detailed tracking</t>
  </si>
  <si>
    <t>No detail</t>
  </si>
  <si>
    <t>Inspections can be scheduled online
(choose Yes or No) - 5 pts</t>
  </si>
  <si>
    <t>Total Points Earned:</t>
  </si>
  <si>
    <t>(max. points possible: 120)</t>
  </si>
  <si>
    <t>PILLAR 2: ACCOUNTABILITY - data input page</t>
  </si>
  <si>
    <t>Developer recourses:</t>
  </si>
  <si>
    <r>
      <t xml:space="preserve">Recourses are available to developers if the jurisdiction misses a deadline
 (choose Yes, No, or Unknown) - 10 pts
</t>
    </r>
    <r>
      <rPr>
        <i/>
        <sz val="12"/>
        <color theme="1" tint="0.499984740745262"/>
        <rFont val="Times New Roman"/>
        <family val="1"/>
      </rPr>
      <t xml:space="preserve">     - if Yes, enter a response to b
     - if No or Unknown, skip b and continue to #2 below</t>
    </r>
  </si>
  <si>
    <t>The available recourses are adequate (choose Yes, Sometimes, or No) - 10 pts</t>
  </si>
  <si>
    <t>Appeals process:</t>
  </si>
  <si>
    <r>
      <t xml:space="preserve">An appeals process is defined for denials (choose Yes or No) - 5 pts
  </t>
    </r>
    <r>
      <rPr>
        <i/>
        <sz val="12"/>
        <color theme="1" tint="0.499984740745262"/>
        <rFont val="Times New Roman"/>
        <family val="1"/>
      </rPr>
      <t xml:space="preserve">  - if Yes, enter a response to b and c
     - if No or Unknown, skip b and c and continue to #3 below</t>
    </r>
  </si>
  <si>
    <t>The appeals process is clearly defined (choose Yes, Sometimes, No) - 10 pts</t>
  </si>
  <si>
    <t>Sometimes</t>
  </si>
  <si>
    <t>An appeals hearing is guaranteed within 30 days of filing an appeal (choose Yes, No, or Unkown) - 5 pts</t>
  </si>
  <si>
    <t>Expedited review and third-party inspections:</t>
  </si>
  <si>
    <r>
      <t xml:space="preserve">The developer/applicant has the option to elect an expedited review 
(choose Yes or No) - 10 pts
     </t>
    </r>
    <r>
      <rPr>
        <i/>
        <sz val="12"/>
        <color theme="1" tint="0.499984740745262"/>
        <rFont val="Times New Roman"/>
        <family val="1"/>
      </rPr>
      <t>- if Yes, enter a response to b
     - if No or Unknown, skip b and continue to c below</t>
    </r>
  </si>
  <si>
    <r>
      <t xml:space="preserve">Expedited review is available for </t>
    </r>
    <r>
      <rPr>
        <u/>
        <sz val="12"/>
        <color theme="1"/>
        <rFont val="Times New Roman"/>
        <family val="1"/>
      </rPr>
      <t>all</t>
    </r>
    <r>
      <rPr>
        <sz val="12"/>
        <color theme="1"/>
        <rFont val="Times New Roman"/>
        <family val="1"/>
      </rPr>
      <t xml:space="preserve"> common project types (office, mixed use, retail, multifamily, housing, industrial, etc.)  (choose Yes or No) - 5 pts</t>
    </r>
  </si>
  <si>
    <r>
      <t xml:space="preserve">The developer/applicant has the option to elect peer review/third-party design review (choose Yes or No) - 10 pts
  </t>
    </r>
    <r>
      <rPr>
        <i/>
        <sz val="12"/>
        <color theme="1" tint="0.499984740745262"/>
        <rFont val="Times New Roman"/>
        <family val="1"/>
      </rPr>
      <t xml:space="preserve">   - if Yes, enter a response to d
     - if No or Unknown, skip d and continue to e below</t>
    </r>
  </si>
  <si>
    <r>
      <t xml:space="preserve">The option to elect peer review/third-party design review is available for </t>
    </r>
    <r>
      <rPr>
        <u/>
        <sz val="12"/>
        <color theme="1"/>
        <rFont val="Times New Roman"/>
        <family val="1"/>
      </rPr>
      <t xml:space="preserve">all </t>
    </r>
    <r>
      <rPr>
        <sz val="12"/>
        <color theme="1"/>
        <rFont val="Times New Roman"/>
        <family val="1"/>
      </rPr>
      <t>common project types (office, mixed use, retail, multifamily, housing, industrial, etc.) (Choose Yes or No) - 5 pts</t>
    </r>
  </si>
  <si>
    <r>
      <t xml:space="preserve">The developer/applicant has the option to elect a third-party inspection
(choose Yes or No) - 5 pts
</t>
    </r>
    <r>
      <rPr>
        <sz val="12"/>
        <color theme="1" tint="0.499984740745262"/>
        <rFont val="Times New Roman"/>
        <family val="1"/>
      </rPr>
      <t xml:space="preserve">  </t>
    </r>
    <r>
      <rPr>
        <i/>
        <sz val="12"/>
        <color theme="1" tint="0.499984740745262"/>
        <rFont val="Times New Roman"/>
        <family val="1"/>
      </rPr>
      <t xml:space="preserve">   - if Yes, enter a response to f
     - if No or Unknown, skip f and continue to #4 below</t>
    </r>
  </si>
  <si>
    <t>f.</t>
  </si>
  <si>
    <r>
      <t xml:space="preserve">The option to elect third-party inspection is available for </t>
    </r>
    <r>
      <rPr>
        <u/>
        <sz val="12"/>
        <color theme="1"/>
        <rFont val="Times New Roman"/>
        <family val="1"/>
      </rPr>
      <t>all</t>
    </r>
    <r>
      <rPr>
        <sz val="12"/>
        <color theme="1"/>
        <rFont val="Times New Roman"/>
        <family val="1"/>
      </rPr>
      <t xml:space="preserve"> common project types (office, mixed use, retail, multifamily, housing, industrial, etc.) 
(choose Yes or No) - 5 pts</t>
    </r>
  </si>
  <si>
    <r>
      <t xml:space="preserve">The department ensures adequate staffing to handle review/inspection obligations:
</t>
    </r>
    <r>
      <rPr>
        <i/>
        <sz val="12"/>
        <color theme="1" tint="0.499984740745262"/>
        <rFont val="Times New Roman"/>
        <family val="1"/>
      </rPr>
      <t>(Note: this section awards points if the information is available. It is not based on specific answers.  If the number is published, please include it in the comments box.)</t>
    </r>
  </si>
  <si>
    <t xml:space="preserve">Total number of building permits processed annually, regardless of status.
(choices: Number is published or Not available online)  - 4 pts </t>
  </si>
  <si>
    <t>Not available online</t>
  </si>
  <si>
    <t>Number is published</t>
  </si>
  <si>
    <t>Total number of building permits approved/issued annually
(choices: Number is published or Not available online) - 2 pts</t>
  </si>
  <si>
    <t>Number of review staff in the department 
(choices: Number is published or Not available online) - 2 pts</t>
  </si>
  <si>
    <t>Total number of building inspections completed annually 
(choices: Number is published or Not available online) - 1 pt</t>
  </si>
  <si>
    <t>Total number of site inspections completed annually 
(choices: Number is published or Not available online) - 1 pt</t>
  </si>
  <si>
    <r>
      <t xml:space="preserve">Total number of inspectors in the department 
(choices: Number is published or Not available online) - 2 pts
</t>
    </r>
    <r>
      <rPr>
        <i/>
        <sz val="12"/>
        <color theme="1" tint="0.499984740745262"/>
        <rFont val="Times New Roman"/>
        <family val="1"/>
      </rPr>
      <t xml:space="preserve">     - regardless of answer, continue to #5 below; the answers to h. and i. are
       calculated automatically based on your previous responses</t>
    </r>
  </si>
  <si>
    <t>g.</t>
  </si>
  <si>
    <t>Ratio of staff to avg. annual permits reviewed can be calculated - 4 pts</t>
  </si>
  <si>
    <t>h.</t>
  </si>
  <si>
    <t>Ratio of staff to avg. annual inspections completed can be calculated - 4 pts</t>
  </si>
  <si>
    <t>Performance data are published on the department website:</t>
  </si>
  <si>
    <t>Aggregate review data are published on the department website showing “time to target” goals for approvals and inspections (choose Yes, Some Measures, or  No) - 10 pts</t>
  </si>
  <si>
    <t>Some Measures</t>
  </si>
  <si>
    <t>Data is published on the department website providing measures that show the jurisdiction's performance in processing approvals/inspections.
(choose Yes or No) - 10 pts</t>
  </si>
  <si>
    <t>PILLAR 3: CONSISTENCY - data input page</t>
  </si>
  <si>
    <t>Code and ordinance updates:</t>
  </si>
  <si>
    <t>Building code adoption current as of_____
(choices:  &lt; 2 years;  2-5 years;  &gt; 5 years;  Unknown) - up to 10 pts
     - you cannot enter a specific year; use the "comments" column
       for any clarifications</t>
  </si>
  <si>
    <t>&lt; 2 years</t>
  </si>
  <si>
    <t>&gt; 5 years</t>
  </si>
  <si>
    <t>Zoning ordinance adoption current as of_____
(choices:  &lt; 2 years;  2-5 years;  &gt; 5 years;  Unknown) - up to 10 pts
     - you cannot enter a specific year; use the "comments" column
       for any clarifications</t>
  </si>
  <si>
    <t>Time frames for the complete review and approval processes:</t>
  </si>
  <si>
    <r>
      <t xml:space="preserve">There is a published time frame for </t>
    </r>
    <r>
      <rPr>
        <u/>
        <sz val="12"/>
        <color theme="1"/>
        <rFont val="Times New Roman"/>
        <family val="1"/>
      </rPr>
      <t>each step</t>
    </r>
    <r>
      <rPr>
        <sz val="12"/>
        <color theme="1"/>
        <rFont val="Times New Roman"/>
        <family val="1"/>
      </rPr>
      <t xml:space="preserve"> of the review process by all divisions involved (choose Yes or No) - 10 pts
    </t>
    </r>
    <r>
      <rPr>
        <i/>
        <sz val="12"/>
        <color theme="1" tint="0.499984740745262"/>
        <rFont val="Times New Roman"/>
        <family val="1"/>
      </rPr>
      <t xml:space="preserve"> - if Yes, skip b and enter a response to c
     - if No or Unknown, enter a response to b</t>
    </r>
  </si>
  <si>
    <r>
      <t xml:space="preserve">There are published time frames for </t>
    </r>
    <r>
      <rPr>
        <u/>
        <sz val="12"/>
        <color theme="1"/>
        <rFont val="Times New Roman"/>
        <family val="1"/>
      </rPr>
      <t>some steps</t>
    </r>
    <r>
      <rPr>
        <sz val="12"/>
        <color theme="1"/>
        <rFont val="Times New Roman"/>
        <family val="1"/>
      </rPr>
      <t xml:space="preserve"> of the review process
(choose Yes or No) - 5 pts</t>
    </r>
  </si>
  <si>
    <r>
      <rPr>
        <sz val="12"/>
        <color rgb="FF000000"/>
        <rFont val="Times New Roman"/>
        <family val="1"/>
      </rPr>
      <t xml:space="preserve">The maximum amount of time specified by the jurisdiction that is needed to obtain full approval (site plan, building permit, and other associated approvals) is_______
( &lt; 30 days;  30-90 days;  &gt; 90 days;  Unknown) - up to 10 pts
</t>
    </r>
    <r>
      <rPr>
        <i/>
        <sz val="12"/>
        <color rgb="FF808080"/>
        <rFont val="Times New Roman"/>
        <family val="1"/>
      </rPr>
      <t xml:space="preserve">     -  you cannot enter a specific number of days; use the "comments" 
        column for any clarifications</t>
    </r>
  </si>
  <si>
    <t>&gt; 90 days</t>
  </si>
  <si>
    <t>30-90 days</t>
  </si>
  <si>
    <t>&lt; 30 days</t>
  </si>
  <si>
    <t>Time to schedule an inspection is available within_____
(choose: next business day [if requested by deadline]; 5 business days;  &gt; 5 business days;  Unknown) - up to 10 pts
    -  you cannot enter a specific number of days; use the "comments" 
       column for any clarifications</t>
  </si>
  <si>
    <t>Next business day [if requested by deadline]</t>
  </si>
  <si>
    <t>Feedback is consistent across different levels/departments:</t>
  </si>
  <si>
    <t>A case manager is assigned to each building permit application 
(choose Yes or No) - 10 pts</t>
  </si>
  <si>
    <t>The approval process is handled by a single department or includes a cross-cutting method to ensure that feedback/reviews from separate departments or reviewers are coordinated
(choose Yes, Implied Yes, or No) - 10 pts</t>
  </si>
  <si>
    <t>Implied Yes</t>
  </si>
  <si>
    <t>There is a process description on the website indicating that the first complete round of review determines the full set of required changes and subsequent review/feedback does not introduce new requirements unrelated to the originally required changes (choose Yes or No) - 10 pts</t>
  </si>
  <si>
    <t>Approvals for project phases</t>
  </si>
  <si>
    <r>
      <t xml:space="preserve">Separate approvals are available for different project phases (e.g., site vs. vertical) for </t>
    </r>
    <r>
      <rPr>
        <u/>
        <sz val="12"/>
        <color theme="1"/>
        <rFont val="Times New Roman"/>
        <family val="1"/>
      </rPr>
      <t>all</t>
    </r>
    <r>
      <rPr>
        <sz val="12"/>
        <color theme="1"/>
        <rFont val="Times New Roman"/>
        <family val="1"/>
      </rPr>
      <t xml:space="preserve"> projects (choose Yes or No) - 10 pts
</t>
    </r>
    <r>
      <rPr>
        <i/>
        <sz val="12"/>
        <color theme="1" tint="0.499984740745262"/>
        <rFont val="Times New Roman"/>
        <family val="1"/>
      </rPr>
      <t xml:space="preserve">     - if Yes, skip b and continue to #5 below
     - if No or Unknown, enter a response to b</t>
    </r>
  </si>
  <si>
    <r>
      <t xml:space="preserve">Separate approvals are available for different project phases (site vs. vertical) for </t>
    </r>
    <r>
      <rPr>
        <u/>
        <sz val="12"/>
        <color theme="1"/>
        <rFont val="Times New Roman"/>
        <family val="1"/>
      </rPr>
      <t>some</t>
    </r>
    <r>
      <rPr>
        <sz val="12"/>
        <color theme="1"/>
        <rFont val="Times New Roman"/>
        <family val="1"/>
      </rPr>
      <t xml:space="preserve"> projects (choose Yes or No) - up to 5 pts
</t>
    </r>
  </si>
  <si>
    <t>Consisistency in staff-based results:</t>
  </si>
  <si>
    <t>The website clearly indicates that review staff specialize by project type and projects are assigned accordingly. 
(choose Staff specialize, Staff do not specialize, Unknown) - up to 10 pts</t>
  </si>
  <si>
    <t>Staff do not specialize</t>
  </si>
  <si>
    <t>Staff specialize</t>
  </si>
  <si>
    <r>
      <t xml:space="preserve">Average tenure of the review staff
(choices:  &gt; 5 years;  3-5 years;  &lt; 1 years;  Unknown) - up to 10 pts
</t>
    </r>
    <r>
      <rPr>
        <i/>
        <sz val="12"/>
        <color theme="1" tint="0.499984740745262"/>
        <rFont val="Times New Roman"/>
        <family val="1"/>
      </rPr>
      <t xml:space="preserve">    -  you cannot enter a specific year; use the "comments" column
       for any clarifications</t>
    </r>
  </si>
  <si>
    <t>Staff is required to attend annual training or refresher classes specific to the jurisdiction and its procedures (e.g. beyond training on universal codes such as IBC)
(choices: Yes, No, or Unknown) - 10 pts</t>
  </si>
  <si>
    <t>*ties resolved by pillar score comparison with priority order: Consistency then Accountability then Transparency</t>
  </si>
  <si>
    <t>AZ</t>
  </si>
  <si>
    <t>CA</t>
  </si>
  <si>
    <t>CO</t>
  </si>
  <si>
    <t>DC</t>
  </si>
  <si>
    <t>FL</t>
  </si>
  <si>
    <t>GA</t>
  </si>
  <si>
    <t>HI</t>
  </si>
  <si>
    <t>IA</t>
  </si>
  <si>
    <t>IN</t>
  </si>
  <si>
    <t>MD</t>
  </si>
  <si>
    <t>ME</t>
  </si>
  <si>
    <t>MI</t>
  </si>
  <si>
    <t>MO</t>
  </si>
  <si>
    <t>NC</t>
  </si>
  <si>
    <t>NJ</t>
  </si>
  <si>
    <t>NM</t>
  </si>
  <si>
    <t>NV</t>
  </si>
  <si>
    <t>NY</t>
  </si>
  <si>
    <t>OH</t>
  </si>
  <si>
    <t>OK</t>
  </si>
  <si>
    <t>ON</t>
  </si>
  <si>
    <t>OR</t>
  </si>
  <si>
    <t>PA</t>
  </si>
  <si>
    <t>RI</t>
  </si>
  <si>
    <t>SC</t>
  </si>
  <si>
    <t>TN</t>
  </si>
  <si>
    <t>TX</t>
  </si>
  <si>
    <t>UT</t>
  </si>
  <si>
    <t>VA</t>
  </si>
  <si>
    <t>WA</t>
  </si>
  <si>
    <t>WI</t>
  </si>
  <si>
    <t>Atlantic
(38)</t>
  </si>
  <si>
    <t>Central
(26)</t>
  </si>
  <si>
    <t>Mountain
(15)</t>
  </si>
  <si>
    <t>Pacific
(21)</t>
  </si>
  <si>
    <t>Cities</t>
  </si>
  <si>
    <t>Counties</t>
  </si>
  <si>
    <r>
      <t>2021 Population</t>
    </r>
    <r>
      <rPr>
        <sz val="12"/>
        <color theme="1"/>
        <rFont val="Calibri"/>
        <family val="2"/>
      </rPr>
      <t>†</t>
    </r>
  </si>
  <si>
    <r>
      <rPr>
        <sz val="10"/>
        <color theme="1"/>
        <rFont val="Calibri"/>
        <family val="2"/>
      </rPr>
      <t>†</t>
    </r>
    <r>
      <rPr>
        <sz val="10"/>
        <color theme="1"/>
        <rFont val="Times New Roman"/>
        <family val="1"/>
      </rPr>
      <t xml:space="preserve">Sources: U.S. Census Bureau, "QuickFacts," July 1, 2022, https://www.census.gov/quickfacts/fact/table/US/PST045222; Statistics Canada, "Census Profile, 2021 Census of Population," February 8, 2023, https://www12.statcan.gc.ca/census-recensement/2021/dp-pd/prof/index.cfm?Lang=E. </t>
    </r>
  </si>
  <si>
    <t xml:space="preserve">*Sources: U.S. Census Bureau, "QuickFacts," July 1, 2022, https://www.census.gov/quickfacts/fact/table/US/PST045222; Statistics Canada, "Census Profile, 2021 Census of Population," February 8, 2023, https://www12.statcan.gc.ca/census-recensement/2021/dp-pd/prof/index.cfm?Lang=E. </t>
  </si>
  <si>
    <r>
      <t>2021 Median Household Income</t>
    </r>
    <r>
      <rPr>
        <sz val="12"/>
        <color theme="1"/>
        <rFont val="Calibri"/>
        <family val="2"/>
      </rPr>
      <t>†</t>
    </r>
  </si>
  <si>
    <t>‡</t>
  </si>
  <si>
    <r>
      <rPr>
        <sz val="10"/>
        <color theme="1"/>
        <rFont val="Calibri"/>
        <family val="2"/>
      </rPr>
      <t>‡</t>
    </r>
    <r>
      <rPr>
        <sz val="10"/>
        <color theme="1"/>
        <rFont val="Times New Roman"/>
        <family val="1"/>
      </rPr>
      <t>2020 data; converted to U.S. dollars</t>
    </r>
  </si>
  <si>
    <t>Old Rank</t>
  </si>
  <si>
    <t>Charlotte, NC</t>
  </si>
  <si>
    <t>Denver, City &amp; County, CO</t>
  </si>
  <si>
    <t>Honolulu, City &amp; County, HI</t>
  </si>
  <si>
    <t>San Diego (city), CA</t>
  </si>
  <si>
    <t>Town of Huntersville, 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</si>
</sst>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2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.5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u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i/>
      <sz val="12"/>
      <color theme="1" tint="0.499984740745262"/>
      <name val="Times New Roman"/>
      <family val="1"/>
    </font>
    <font>
      <sz val="12"/>
      <name val="Times New Roman"/>
      <family val="1"/>
    </font>
    <font>
      <sz val="12"/>
      <color rgb="FF808080"/>
      <name val="Times New Roman"/>
      <family val="1"/>
    </font>
    <font>
      <i/>
      <sz val="12"/>
      <color rgb="FF808080"/>
      <name val="Times New Roman"/>
      <family val="1"/>
    </font>
    <font>
      <sz val="12"/>
      <color rgb="FFE7E6E6"/>
      <name val="Times New Roman"/>
      <family val="1"/>
    </font>
    <font>
      <sz val="12"/>
      <color theme="1" tint="0.499984740745262"/>
      <name val="Times New Roman"/>
      <family val="1"/>
    </font>
    <font>
      <u/>
      <sz val="12"/>
      <color rgb="FF000000"/>
      <name val="Times New Roman"/>
      <family val="1"/>
    </font>
    <font>
      <sz val="12"/>
      <color theme="2"/>
      <name val="Times New Roman"/>
      <family val="1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 New Roman"/>
      <family val="2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DDEBF7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2F2F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3" fillId="5" borderId="0" xfId="0" applyFont="1" applyFill="1" applyProtection="1">
      <protection locked="0"/>
    </xf>
    <xf numFmtId="0" fontId="9" fillId="5" borderId="0" xfId="0" applyFont="1" applyFill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vertical="center"/>
      <protection locked="0"/>
    </xf>
    <xf numFmtId="0" fontId="9" fillId="3" borderId="7" xfId="0" quotePrefix="1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vertical="center"/>
      <protection locked="0"/>
    </xf>
    <xf numFmtId="0" fontId="3" fillId="3" borderId="0" xfId="0" applyFont="1" applyFill="1" applyProtection="1">
      <protection locked="0"/>
    </xf>
    <xf numFmtId="0" fontId="11" fillId="3" borderId="0" xfId="0" applyFont="1" applyFill="1" applyAlignment="1" applyProtection="1">
      <alignment horizontal="left" vertical="center" indent="13"/>
      <protection locked="0"/>
    </xf>
    <xf numFmtId="0" fontId="3" fillId="3" borderId="0" xfId="0" applyFont="1" applyFill="1" applyAlignment="1" applyProtection="1">
      <alignment horizontal="right" vertical="top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14" fillId="3" borderId="6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9" fillId="5" borderId="7" xfId="0" quotePrefix="1" applyFont="1" applyFill="1" applyBorder="1" applyAlignment="1" applyProtection="1">
      <alignment horizontal="center" vertical="center"/>
      <protection locked="0"/>
    </xf>
    <xf numFmtId="0" fontId="10" fillId="5" borderId="7" xfId="0" applyFont="1" applyFill="1" applyBorder="1" applyAlignment="1" applyProtection="1">
      <alignment vertical="center"/>
      <protection locked="0"/>
    </xf>
    <xf numFmtId="0" fontId="3" fillId="5" borderId="7" xfId="0" applyFont="1" applyFill="1" applyBorder="1" applyProtection="1">
      <protection locked="0"/>
    </xf>
    <xf numFmtId="0" fontId="9" fillId="5" borderId="0" xfId="0" quotePrefix="1" applyFont="1" applyFill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right" vertical="top"/>
      <protection locked="0"/>
    </xf>
    <xf numFmtId="0" fontId="3" fillId="5" borderId="0" xfId="0" applyFont="1" applyFill="1" applyAlignment="1" applyProtection="1">
      <alignment vertical="top" wrapText="1"/>
      <protection locked="0"/>
    </xf>
    <xf numFmtId="0" fontId="8" fillId="5" borderId="0" xfId="0" applyFont="1" applyFill="1" applyAlignment="1" applyProtection="1">
      <alignment horizontal="left" vertical="center" indent="10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5" fillId="3" borderId="7" xfId="0" quotePrefix="1" applyFont="1" applyFill="1" applyBorder="1" applyAlignment="1" applyProtection="1">
      <alignment horizontal="center" vertical="center"/>
      <protection locked="0"/>
    </xf>
    <xf numFmtId="0" fontId="5" fillId="3" borderId="0" xfId="0" quotePrefix="1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 vertical="top" wrapText="1"/>
      <protection locked="0"/>
    </xf>
    <xf numFmtId="0" fontId="5" fillId="3" borderId="0" xfId="0" quotePrefix="1" applyFont="1" applyFill="1" applyAlignment="1" applyProtection="1">
      <alignment horizontal="center" vertical="top"/>
      <protection locked="0"/>
    </xf>
    <xf numFmtId="0" fontId="3" fillId="3" borderId="6" xfId="0" applyFont="1" applyFill="1" applyBorder="1" applyAlignment="1" applyProtection="1">
      <alignment horizontal="left" vertical="top" wrapText="1"/>
      <protection locked="0"/>
    </xf>
    <xf numFmtId="0" fontId="5" fillId="3" borderId="6" xfId="0" quotePrefix="1" applyFont="1" applyFill="1" applyBorder="1" applyAlignment="1" applyProtection="1">
      <alignment horizontal="center" vertical="top"/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9" fillId="5" borderId="0" xfId="0" quotePrefix="1" applyFont="1" applyFill="1" applyAlignment="1" applyProtection="1">
      <alignment horizontal="center" vertical="top"/>
      <protection locked="0"/>
    </xf>
    <xf numFmtId="0" fontId="3" fillId="5" borderId="0" xfId="0" applyFont="1" applyFill="1" applyAlignment="1" applyProtection="1">
      <alignment horizontal="right" vertical="top" wrapText="1"/>
      <protection locked="0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3" fillId="5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vertical="center"/>
      <protection locked="0"/>
    </xf>
    <xf numFmtId="0" fontId="8" fillId="3" borderId="0" xfId="0" applyFont="1" applyFill="1" applyAlignment="1" applyProtection="1">
      <alignment horizontal="left" vertical="center" indent="10"/>
      <protection locked="0"/>
    </xf>
    <xf numFmtId="0" fontId="3" fillId="3" borderId="0" xfId="0" applyFont="1" applyFill="1" applyAlignment="1" applyProtection="1">
      <alignment vertical="top" wrapText="1"/>
      <protection locked="0"/>
    </xf>
    <xf numFmtId="0" fontId="8" fillId="3" borderId="6" xfId="0" applyFont="1" applyFill="1" applyBorder="1" applyAlignment="1" applyProtection="1">
      <alignment horizontal="left" vertical="center" indent="10"/>
      <protection locked="0"/>
    </xf>
    <xf numFmtId="0" fontId="3" fillId="3" borderId="6" xfId="0" applyFont="1" applyFill="1" applyBorder="1" applyAlignment="1" applyProtection="1">
      <alignment horizontal="right" vertical="top"/>
      <protection locked="0"/>
    </xf>
    <xf numFmtId="0" fontId="8" fillId="7" borderId="10" xfId="0" applyFont="1" applyFill="1" applyBorder="1"/>
    <xf numFmtId="0" fontId="8" fillId="7" borderId="0" xfId="0" applyFont="1" applyFill="1"/>
    <xf numFmtId="0" fontId="8" fillId="6" borderId="1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6" borderId="11" xfId="0" applyFont="1" applyFill="1" applyBorder="1" applyAlignment="1">
      <alignment horizontal="center" vertical="center" wrapText="1"/>
    </xf>
    <xf numFmtId="0" fontId="8" fillId="7" borderId="12" xfId="0" applyFont="1" applyFill="1" applyBorder="1"/>
    <xf numFmtId="0" fontId="8" fillId="6" borderId="14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8" fillId="8" borderId="0" xfId="0" applyFont="1" applyFill="1"/>
    <xf numFmtId="0" fontId="8" fillId="6" borderId="18" xfId="0" applyFont="1" applyFill="1" applyBorder="1" applyAlignment="1">
      <alignment horizontal="center"/>
    </xf>
    <xf numFmtId="0" fontId="8" fillId="6" borderId="19" xfId="0" applyFont="1" applyFill="1" applyBorder="1" applyAlignment="1">
      <alignment horizontal="center"/>
    </xf>
    <xf numFmtId="0" fontId="8" fillId="7" borderId="22" xfId="0" applyFont="1" applyFill="1" applyBorder="1"/>
    <xf numFmtId="0" fontId="8" fillId="7" borderId="23" xfId="0" applyFont="1" applyFill="1" applyBorder="1"/>
    <xf numFmtId="0" fontId="8" fillId="6" borderId="24" xfId="0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5" xfId="0" applyFont="1" applyBorder="1" applyAlignment="1">
      <alignment horizontal="center" vertical="center"/>
    </xf>
    <xf numFmtId="0" fontId="17" fillId="7" borderId="26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horizontal="center" vertical="center"/>
    </xf>
    <xf numFmtId="0" fontId="8" fillId="7" borderId="31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 wrapText="1"/>
    </xf>
    <xf numFmtId="0" fontId="8" fillId="7" borderId="26" xfId="0" applyFont="1" applyFill="1" applyBorder="1"/>
    <xf numFmtId="0" fontId="8" fillId="6" borderId="29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 vertical="center"/>
    </xf>
    <xf numFmtId="0" fontId="8" fillId="7" borderId="33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9" borderId="11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5" fillId="5" borderId="7" xfId="0" applyFont="1" applyFill="1" applyBorder="1" applyAlignment="1" applyProtection="1">
      <alignment horizontal="center" wrapText="1"/>
      <protection locked="0"/>
    </xf>
    <xf numFmtId="0" fontId="5" fillId="5" borderId="0" xfId="0" applyFont="1" applyFill="1" applyAlignment="1" applyProtection="1">
      <alignment horizontal="center" wrapText="1"/>
      <protection locked="0"/>
    </xf>
    <xf numFmtId="0" fontId="9" fillId="3" borderId="0" xfId="0" quotePrefix="1" applyFont="1" applyFill="1" applyAlignment="1" applyProtection="1">
      <alignment horizontal="center" vertical="top"/>
      <protection locked="0"/>
    </xf>
    <xf numFmtId="0" fontId="3" fillId="3" borderId="6" xfId="0" applyFont="1" applyFill="1" applyBorder="1" applyAlignment="1" applyProtection="1">
      <alignment vertical="top"/>
      <protection locked="0"/>
    </xf>
    <xf numFmtId="0" fontId="10" fillId="5" borderId="0" xfId="0" applyFont="1" applyFill="1" applyAlignment="1" applyProtection="1">
      <alignment vertical="center"/>
      <protection locked="0"/>
    </xf>
    <xf numFmtId="0" fontId="8" fillId="5" borderId="7" xfId="0" applyFont="1" applyFill="1" applyBorder="1" applyAlignment="1" applyProtection="1">
      <alignment horizontal="left" vertical="top"/>
      <protection locked="0"/>
    </xf>
    <xf numFmtId="0" fontId="8" fillId="5" borderId="4" xfId="0" applyFont="1" applyFill="1" applyBorder="1" applyAlignment="1" applyProtection="1">
      <alignment horizontal="left" vertical="top" wrapText="1"/>
      <protection locked="0"/>
    </xf>
    <xf numFmtId="0" fontId="11" fillId="5" borderId="0" xfId="0" applyFont="1" applyFill="1" applyAlignment="1" applyProtection="1">
      <alignment horizontal="left" vertical="center" indent="12"/>
      <protection locked="0"/>
    </xf>
    <xf numFmtId="0" fontId="8" fillId="5" borderId="0" xfId="0" applyFont="1" applyFill="1" applyAlignment="1" applyProtection="1">
      <alignment horizontal="left" vertical="center" indent="12"/>
      <protection locked="0"/>
    </xf>
    <xf numFmtId="0" fontId="3" fillId="5" borderId="0" xfId="0" applyFont="1" applyFill="1" applyAlignment="1" applyProtection="1">
      <alignment horizontal="right" vertical="center"/>
      <protection locked="0"/>
    </xf>
    <xf numFmtId="0" fontId="3" fillId="5" borderId="7" xfId="0" applyFont="1" applyFill="1" applyBorder="1" applyAlignment="1" applyProtection="1">
      <alignment vertical="center"/>
      <protection locked="0"/>
    </xf>
    <xf numFmtId="0" fontId="3" fillId="5" borderId="4" xfId="0" applyFont="1" applyFill="1" applyBorder="1" applyAlignment="1" applyProtection="1">
      <alignment vertical="center"/>
      <protection locked="0"/>
    </xf>
    <xf numFmtId="0" fontId="8" fillId="3" borderId="0" xfId="0" applyFont="1" applyFill="1" applyAlignment="1" applyProtection="1">
      <alignment horizontal="right" vertical="top" wrapText="1"/>
      <protection locked="0"/>
    </xf>
    <xf numFmtId="0" fontId="8" fillId="3" borderId="6" xfId="0" applyFont="1" applyFill="1" applyBorder="1" applyAlignment="1" applyProtection="1">
      <alignment vertical="top" wrapText="1"/>
      <protection locked="0"/>
    </xf>
    <xf numFmtId="0" fontId="8" fillId="7" borderId="22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/>
    </xf>
    <xf numFmtId="0" fontId="8" fillId="7" borderId="40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4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2" xfId="0" applyFont="1" applyBorder="1"/>
    <xf numFmtId="0" fontId="8" fillId="0" borderId="27" xfId="0" applyFont="1" applyBorder="1"/>
    <xf numFmtId="0" fontId="8" fillId="0" borderId="2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6" borderId="41" xfId="0" applyFont="1" applyFill="1" applyBorder="1" applyAlignment="1">
      <alignment horizontal="center" vertical="center"/>
    </xf>
    <xf numFmtId="0" fontId="8" fillId="6" borderId="18" xfId="0" applyFont="1" applyFill="1" applyBorder="1"/>
    <xf numFmtId="0" fontId="8" fillId="0" borderId="37" xfId="0" applyFont="1" applyBorder="1" applyAlignment="1">
      <alignment horizontal="center" vertical="center"/>
    </xf>
    <xf numFmtId="0" fontId="8" fillId="9" borderId="30" xfId="0" applyFont="1" applyFill="1" applyBorder="1" applyAlignment="1">
      <alignment horizontal="center" vertical="center"/>
    </xf>
    <xf numFmtId="0" fontId="5" fillId="5" borderId="7" xfId="0" applyFont="1" applyFill="1" applyBorder="1" applyAlignment="1" applyProtection="1">
      <alignment horizontal="center"/>
      <protection locked="0"/>
    </xf>
    <xf numFmtId="0" fontId="5" fillId="5" borderId="0" xfId="0" applyFont="1" applyFill="1" applyAlignment="1" applyProtection="1">
      <alignment horizontal="center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0" fontId="3" fillId="3" borderId="0" xfId="0" quotePrefix="1" applyFont="1" applyFill="1" applyAlignment="1" applyProtection="1">
      <alignment horizontal="right" vertical="top"/>
      <protection locked="0"/>
    </xf>
    <xf numFmtId="0" fontId="3" fillId="3" borderId="6" xfId="0" applyFont="1" applyFill="1" applyBorder="1" applyProtection="1">
      <protection locked="0"/>
    </xf>
    <xf numFmtId="0" fontId="3" fillId="3" borderId="6" xfId="0" quotePrefix="1" applyFont="1" applyFill="1" applyBorder="1" applyAlignment="1" applyProtection="1">
      <alignment horizontal="right" vertical="top"/>
      <protection locked="0"/>
    </xf>
    <xf numFmtId="0" fontId="8" fillId="5" borderId="0" xfId="0" quotePrefix="1" applyFont="1" applyFill="1" applyAlignment="1" applyProtection="1">
      <alignment horizontal="right" vertical="top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Protection="1">
      <protection locked="0"/>
    </xf>
    <xf numFmtId="0" fontId="8" fillId="5" borderId="6" xfId="0" quotePrefix="1" applyFont="1" applyFill="1" applyBorder="1" applyAlignment="1" applyProtection="1">
      <alignment horizontal="right" vertical="top"/>
      <protection locked="0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8" fillId="7" borderId="22" xfId="0" applyFont="1" applyFill="1" applyBorder="1" applyAlignment="1">
      <alignment horizontal="center"/>
    </xf>
    <xf numFmtId="0" fontId="8" fillId="7" borderId="23" xfId="0" applyFont="1" applyFill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8" fillId="9" borderId="3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23" xfId="0" applyBorder="1"/>
    <xf numFmtId="0" fontId="0" fillId="10" borderId="23" xfId="0" applyFill="1" applyBorder="1"/>
    <xf numFmtId="0" fontId="0" fillId="4" borderId="23" xfId="0" applyFill="1" applyBorder="1"/>
    <xf numFmtId="0" fontId="7" fillId="0" borderId="0" xfId="0" applyFont="1"/>
    <xf numFmtId="0" fontId="7" fillId="0" borderId="0" xfId="0" applyFont="1" applyAlignment="1">
      <alignment horizontal="right" vertical="top"/>
    </xf>
    <xf numFmtId="9" fontId="7" fillId="0" borderId="0" xfId="1" applyFont="1" applyBorder="1" applyAlignment="1">
      <alignment horizontal="left"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164" fontId="3" fillId="0" borderId="0" xfId="0" applyNumberFormat="1" applyFont="1"/>
    <xf numFmtId="0" fontId="7" fillId="0" borderId="0" xfId="0" applyFont="1" applyAlignment="1">
      <alignment horizontal="center"/>
    </xf>
    <xf numFmtId="0" fontId="3" fillId="3" borderId="10" xfId="0" applyFont="1" applyFill="1" applyBorder="1" applyProtection="1">
      <protection locked="0"/>
    </xf>
    <xf numFmtId="0" fontId="3" fillId="3" borderId="2" xfId="0" applyFont="1" applyFill="1" applyBorder="1" applyAlignment="1">
      <alignment horizontal="center" vertical="center"/>
    </xf>
    <xf numFmtId="0" fontId="3" fillId="11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 vertical="center"/>
    </xf>
    <xf numFmtId="0" fontId="20" fillId="3" borderId="12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8" fillId="11" borderId="13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11" borderId="11" xfId="0" quotePrefix="1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Protection="1">
      <protection locked="0"/>
    </xf>
    <xf numFmtId="0" fontId="3" fillId="11" borderId="14" xfId="0" applyFont="1" applyFill="1" applyBorder="1" applyAlignment="1" applyProtection="1">
      <alignment horizontal="center" vertical="center"/>
      <protection locked="0"/>
    </xf>
    <xf numFmtId="0" fontId="3" fillId="11" borderId="16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>
      <alignment horizontal="center" vertical="center"/>
    </xf>
    <xf numFmtId="0" fontId="3" fillId="11" borderId="18" xfId="0" applyFont="1" applyFill="1" applyBorder="1" applyAlignment="1" applyProtection="1">
      <alignment horizontal="center"/>
      <protection locked="0"/>
    </xf>
    <xf numFmtId="0" fontId="3" fillId="11" borderId="19" xfId="0" applyFont="1" applyFill="1" applyBorder="1" applyAlignment="1">
      <alignment horizontal="center"/>
    </xf>
    <xf numFmtId="0" fontId="3" fillId="11" borderId="14" xfId="0" applyFont="1" applyFill="1" applyBorder="1" applyAlignment="1" applyProtection="1">
      <alignment horizontal="center" vertical="center" wrapText="1"/>
      <protection locked="0"/>
    </xf>
    <xf numFmtId="0" fontId="3" fillId="3" borderId="46" xfId="0" applyFont="1" applyFill="1" applyBorder="1" applyProtection="1">
      <protection locked="0"/>
    </xf>
    <xf numFmtId="0" fontId="3" fillId="3" borderId="67" xfId="0" applyFont="1" applyFill="1" applyBorder="1" applyAlignment="1">
      <alignment horizontal="center" vertical="center"/>
    </xf>
    <xf numFmtId="0" fontId="3" fillId="0" borderId="68" xfId="0" applyFont="1" applyBorder="1" applyAlignment="1" applyProtection="1">
      <alignment horizontal="center"/>
      <protection locked="0"/>
    </xf>
    <xf numFmtId="0" fontId="3" fillId="0" borderId="67" xfId="0" applyFont="1" applyBorder="1" applyAlignment="1">
      <alignment horizontal="center" vertical="center"/>
    </xf>
    <xf numFmtId="0" fontId="3" fillId="3" borderId="46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69" xfId="0" applyFont="1" applyFill="1" applyBorder="1" applyAlignment="1">
      <alignment horizontal="center" vertical="center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3" borderId="70" xfId="0" applyFont="1" applyFill="1" applyBorder="1" applyAlignment="1">
      <alignment horizontal="center" vertical="center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23" xfId="0" applyFont="1" applyFill="1" applyBorder="1" applyAlignment="1" applyProtection="1">
      <alignment horizontal="center" vertical="center" wrapText="1"/>
      <protection locked="0"/>
    </xf>
    <xf numFmtId="0" fontId="3" fillId="3" borderId="4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11" borderId="30" xfId="0" applyFont="1" applyFill="1" applyBorder="1" applyAlignment="1" applyProtection="1">
      <alignment horizontal="center" vertical="center"/>
      <protection locked="0"/>
    </xf>
    <xf numFmtId="0" fontId="3" fillId="0" borderId="4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3" borderId="26" xfId="0" applyFont="1" applyFill="1" applyBorder="1" applyProtection="1">
      <protection locked="0"/>
    </xf>
    <xf numFmtId="0" fontId="3" fillId="3" borderId="23" xfId="0" applyFont="1" applyFill="1" applyBorder="1" applyProtection="1">
      <protection locked="0"/>
    </xf>
    <xf numFmtId="0" fontId="3" fillId="0" borderId="22" xfId="0" applyFont="1" applyBorder="1" applyProtection="1">
      <protection locked="0"/>
    </xf>
    <xf numFmtId="0" fontId="3" fillId="0" borderId="27" xfId="0" applyFont="1" applyBorder="1" applyProtection="1">
      <protection locked="0"/>
    </xf>
    <xf numFmtId="0" fontId="3" fillId="0" borderId="23" xfId="0" applyFont="1" applyBorder="1" applyAlignment="1">
      <alignment horizontal="center" vertical="center"/>
    </xf>
    <xf numFmtId="0" fontId="3" fillId="11" borderId="24" xfId="0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11" borderId="41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>
      <alignment horizontal="center" vertical="center"/>
    </xf>
    <xf numFmtId="0" fontId="3" fillId="11" borderId="18" xfId="0" applyFont="1" applyFill="1" applyBorder="1" applyProtection="1"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/>
    </xf>
    <xf numFmtId="0" fontId="3" fillId="3" borderId="22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>
      <alignment horizontal="center" vertical="center"/>
    </xf>
    <xf numFmtId="0" fontId="3" fillId="11" borderId="29" xfId="0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11" borderId="32" xfId="0" applyFont="1" applyFill="1" applyBorder="1" applyAlignment="1" applyProtection="1">
      <alignment horizontal="center" vertical="center"/>
      <protection locked="0"/>
    </xf>
    <xf numFmtId="0" fontId="3" fillId="11" borderId="24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11" borderId="5" xfId="0" applyFont="1" applyFill="1" applyBorder="1" applyAlignment="1" applyProtection="1">
      <alignment horizontal="center" vertical="center"/>
      <protection locked="0"/>
    </xf>
    <xf numFmtId="0" fontId="3" fillId="11" borderId="43" xfId="0" applyFont="1" applyFill="1" applyBorder="1" applyAlignment="1" applyProtection="1">
      <alignment horizontal="center" vertical="center"/>
      <protection locked="0"/>
    </xf>
    <xf numFmtId="0" fontId="3" fillId="11" borderId="4" xfId="0" applyFont="1" applyFill="1" applyBorder="1" applyAlignment="1" applyProtection="1">
      <alignment horizontal="center" vertical="center"/>
      <protection locked="0"/>
    </xf>
    <xf numFmtId="0" fontId="3" fillId="11" borderId="5" xfId="0" applyFont="1" applyFill="1" applyBorder="1" applyAlignment="1" applyProtection="1">
      <alignment horizontal="center" vertical="center" wrapText="1"/>
      <protection locked="0"/>
    </xf>
    <xf numFmtId="0" fontId="3" fillId="11" borderId="44" xfId="0" applyFont="1" applyFill="1" applyBorder="1" applyAlignment="1" applyProtection="1">
      <alignment horizontal="center" vertical="center"/>
      <protection locked="0"/>
    </xf>
    <xf numFmtId="0" fontId="0" fillId="10" borderId="48" xfId="0" applyFill="1" applyBorder="1"/>
    <xf numFmtId="0" fontId="3" fillId="0" borderId="0" xfId="0" applyFont="1" applyAlignment="1">
      <alignment horizontal="center" vertical="center" wrapText="1"/>
    </xf>
    <xf numFmtId="0" fontId="0" fillId="4" borderId="21" xfId="0" applyFill="1" applyBorder="1"/>
    <xf numFmtId="0" fontId="0" fillId="4" borderId="23" xfId="0" applyFill="1" applyBorder="1" applyAlignment="1">
      <alignment vertical="center"/>
    </xf>
    <xf numFmtId="0" fontId="0" fillId="0" borderId="23" xfId="0" applyBorder="1" applyAlignment="1">
      <alignment vertical="center"/>
    </xf>
    <xf numFmtId="0" fontId="3" fillId="0" borderId="0" xfId="0" applyFont="1" applyAlignment="1">
      <alignment horizontal="left"/>
    </xf>
    <xf numFmtId="9" fontId="7" fillId="0" borderId="0" xfId="1" applyFont="1" applyFill="1" applyBorder="1" applyAlignment="1">
      <alignment horizontal="left" vertical="top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1" xfId="0" applyFont="1" applyBorder="1" applyAlignment="1">
      <alignment horizontal="center" vertical="center"/>
    </xf>
    <xf numFmtId="0" fontId="3" fillId="0" borderId="71" xfId="0" applyFont="1" applyBorder="1"/>
    <xf numFmtId="0" fontId="0" fillId="0" borderId="71" xfId="0" applyBorder="1"/>
    <xf numFmtId="9" fontId="0" fillId="0" borderId="0" xfId="1" applyFont="1"/>
    <xf numFmtId="0" fontId="0" fillId="2" borderId="0" xfId="0" applyFill="1"/>
    <xf numFmtId="0" fontId="3" fillId="2" borderId="1" xfId="0" applyFont="1" applyFill="1" applyBorder="1"/>
    <xf numFmtId="0" fontId="3" fillId="2" borderId="49" xfId="0" applyFont="1" applyFill="1" applyBorder="1"/>
    <xf numFmtId="0" fontId="0" fillId="2" borderId="7" xfId="0" applyFill="1" applyBorder="1"/>
    <xf numFmtId="0" fontId="0" fillId="2" borderId="50" xfId="0" applyFill="1" applyBorder="1"/>
    <xf numFmtId="0" fontId="0" fillId="2" borderId="51" xfId="0" applyFill="1" applyBorder="1"/>
    <xf numFmtId="0" fontId="3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51" xfId="0" applyFill="1" applyBorder="1" applyAlignment="1">
      <alignment vertical="center"/>
    </xf>
    <xf numFmtId="0" fontId="3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3" fillId="3" borderId="1" xfId="0" applyFont="1" applyFill="1" applyBorder="1"/>
    <xf numFmtId="0" fontId="0" fillId="3" borderId="0" xfId="0" applyFill="1"/>
    <xf numFmtId="0" fontId="0" fillId="3" borderId="51" xfId="0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51" xfId="0" applyFill="1" applyBorder="1" applyAlignment="1">
      <alignment vertic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8" fillId="3" borderId="2" xfId="0" applyFont="1" applyFill="1" applyBorder="1"/>
    <xf numFmtId="0" fontId="3" fillId="3" borderId="2" xfId="0" applyFont="1" applyFill="1" applyBorder="1"/>
    <xf numFmtId="0" fontId="0" fillId="3" borderId="6" xfId="0" applyFill="1" applyBorder="1"/>
    <xf numFmtId="0" fontId="0" fillId="3" borderId="43" xfId="0" applyFill="1" applyBorder="1"/>
    <xf numFmtId="0" fontId="8" fillId="2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3" borderId="47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2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0" fontId="8" fillId="2" borderId="49" xfId="0" applyFont="1" applyFill="1" applyBorder="1"/>
    <xf numFmtId="0" fontId="3" fillId="2" borderId="7" xfId="0" applyFont="1" applyFill="1" applyBorder="1"/>
    <xf numFmtId="0" fontId="3" fillId="2" borderId="39" xfId="0" applyFont="1" applyFill="1" applyBorder="1"/>
    <xf numFmtId="0" fontId="3" fillId="2" borderId="0" xfId="0" applyFont="1" applyFill="1"/>
    <xf numFmtId="0" fontId="8" fillId="2" borderId="2" xfId="0" applyFont="1" applyFill="1" applyBorder="1" applyAlignment="1">
      <alignment horizontal="left"/>
    </xf>
    <xf numFmtId="0" fontId="3" fillId="2" borderId="6" xfId="0" applyFont="1" applyFill="1" applyBorder="1"/>
    <xf numFmtId="0" fontId="0" fillId="2" borderId="6" xfId="0" applyFill="1" applyBorder="1"/>
    <xf numFmtId="0" fontId="3" fillId="2" borderId="2" xfId="0" applyFont="1" applyFill="1" applyBorder="1"/>
    <xf numFmtId="0" fontId="0" fillId="2" borderId="43" xfId="0" applyFill="1" applyBorder="1"/>
    <xf numFmtId="0" fontId="8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43" xfId="0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8" fillId="2" borderId="2" xfId="0" applyFont="1" applyFill="1" applyBorder="1"/>
    <xf numFmtId="0" fontId="3" fillId="2" borderId="2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51" xfId="0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3" fillId="2" borderId="4" xfId="0" applyFont="1" applyFill="1" applyBorder="1"/>
    <xf numFmtId="0" fontId="8" fillId="2" borderId="3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6" xfId="0" applyFont="1" applyFill="1" applyBorder="1"/>
    <xf numFmtId="0" fontId="3" fillId="2" borderId="4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vertical="center"/>
    </xf>
    <xf numFmtId="0" fontId="3" fillId="2" borderId="42" xfId="0" applyFont="1" applyFill="1" applyBorder="1"/>
    <xf numFmtId="0" fontId="3" fillId="3" borderId="0" xfId="0" applyFont="1" applyFill="1"/>
    <xf numFmtId="0" fontId="3" fillId="3" borderId="6" xfId="0" applyFont="1" applyFill="1" applyBorder="1"/>
    <xf numFmtId="0" fontId="3" fillId="3" borderId="49" xfId="0" applyFont="1" applyFill="1" applyBorder="1"/>
    <xf numFmtId="0" fontId="3" fillId="3" borderId="7" xfId="0" applyFont="1" applyFill="1" applyBorder="1"/>
    <xf numFmtId="0" fontId="0" fillId="3" borderId="7" xfId="0" applyFill="1" applyBorder="1"/>
    <xf numFmtId="0" fontId="8" fillId="3" borderId="49" xfId="0" applyFont="1" applyFill="1" applyBorder="1"/>
    <xf numFmtId="0" fontId="0" fillId="3" borderId="50" xfId="0" applyFill="1" applyBorder="1"/>
    <xf numFmtId="0" fontId="3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3" fillId="3" borderId="4" xfId="0" applyFont="1" applyFill="1" applyBorder="1"/>
    <xf numFmtId="0" fontId="8" fillId="2" borderId="64" xfId="0" applyFont="1" applyFill="1" applyBorder="1"/>
    <xf numFmtId="0" fontId="0" fillId="2" borderId="39" xfId="0" applyFill="1" applyBorder="1"/>
    <xf numFmtId="0" fontId="3" fillId="2" borderId="64" xfId="0" applyFont="1" applyFill="1" applyBorder="1"/>
    <xf numFmtId="0" fontId="0" fillId="2" borderId="65" xfId="0" applyFill="1" applyBorder="1"/>
    <xf numFmtId="0" fontId="8" fillId="2" borderId="52" xfId="0" applyFont="1" applyFill="1" applyBorder="1" applyAlignment="1">
      <alignment horizontal="left"/>
    </xf>
    <xf numFmtId="0" fontId="0" fillId="2" borderId="42" xfId="0" applyFill="1" applyBorder="1"/>
    <xf numFmtId="0" fontId="3" fillId="2" borderId="52" xfId="0" applyFont="1" applyFill="1" applyBorder="1"/>
    <xf numFmtId="0" fontId="0" fillId="2" borderId="53" xfId="0" applyFill="1" applyBorder="1"/>
    <xf numFmtId="0" fontId="3" fillId="3" borderId="64" xfId="0" applyFont="1" applyFill="1" applyBorder="1"/>
    <xf numFmtId="0" fontId="3" fillId="3" borderId="39" xfId="0" applyFont="1" applyFill="1" applyBorder="1"/>
    <xf numFmtId="0" fontId="0" fillId="3" borderId="39" xfId="0" applyFill="1" applyBorder="1"/>
    <xf numFmtId="0" fontId="3" fillId="3" borderId="52" xfId="0" applyFont="1" applyFill="1" applyBorder="1"/>
    <xf numFmtId="0" fontId="3" fillId="3" borderId="42" xfId="0" applyFont="1" applyFill="1" applyBorder="1"/>
    <xf numFmtId="0" fontId="0" fillId="3" borderId="42" xfId="0" applyFill="1" applyBorder="1"/>
    <xf numFmtId="0" fontId="8" fillId="2" borderId="64" xfId="0" applyFont="1" applyFill="1" applyBorder="1" applyAlignment="1">
      <alignment horizontal="left"/>
    </xf>
    <xf numFmtId="0" fontId="8" fillId="3" borderId="52" xfId="0" applyFont="1" applyFill="1" applyBorder="1" applyAlignment="1">
      <alignment horizontal="left" vertical="center" wrapText="1"/>
    </xf>
    <xf numFmtId="0" fontId="3" fillId="3" borderId="52" xfId="0" applyFont="1" applyFill="1" applyBorder="1" applyAlignment="1">
      <alignment vertical="center"/>
    </xf>
    <xf numFmtId="0" fontId="0" fillId="3" borderId="42" xfId="0" applyFill="1" applyBorder="1" applyAlignment="1">
      <alignment vertical="center"/>
    </xf>
    <xf numFmtId="0" fontId="0" fillId="3" borderId="53" xfId="0" applyFill="1" applyBorder="1" applyAlignment="1">
      <alignment vertical="center"/>
    </xf>
    <xf numFmtId="0" fontId="3" fillId="3" borderId="42" xfId="0" applyFont="1" applyFill="1" applyBorder="1" applyAlignment="1">
      <alignment vertical="center"/>
    </xf>
    <xf numFmtId="0" fontId="3" fillId="0" borderId="18" xfId="0" applyFont="1" applyBorder="1" applyAlignment="1">
      <alignment horizontal="center"/>
    </xf>
    <xf numFmtId="0" fontId="8" fillId="2" borderId="72" xfId="0" applyFont="1" applyFill="1" applyBorder="1" applyAlignment="1">
      <alignment horizontal="left"/>
    </xf>
    <xf numFmtId="0" fontId="3" fillId="2" borderId="72" xfId="0" applyFont="1" applyFill="1" applyBorder="1"/>
    <xf numFmtId="0" fontId="0" fillId="2" borderId="71" xfId="0" applyFill="1" applyBorder="1"/>
    <xf numFmtId="0" fontId="0" fillId="2" borderId="73" xfId="0" applyFill="1" applyBorder="1"/>
    <xf numFmtId="0" fontId="3" fillId="2" borderId="71" xfId="0" applyFont="1" applyFill="1" applyBorder="1"/>
    <xf numFmtId="0" fontId="8" fillId="3" borderId="64" xfId="0" applyFont="1" applyFill="1" applyBorder="1" applyAlignment="1">
      <alignment horizontal="left"/>
    </xf>
    <xf numFmtId="0" fontId="8" fillId="3" borderId="52" xfId="0" applyFont="1" applyFill="1" applyBorder="1"/>
    <xf numFmtId="0" fontId="3" fillId="2" borderId="52" xfId="0" applyFont="1" applyFill="1" applyBorder="1" applyAlignment="1">
      <alignment horizontal="left"/>
    </xf>
    <xf numFmtId="0" fontId="8" fillId="3" borderId="72" xfId="0" applyFont="1" applyFill="1" applyBorder="1" applyAlignment="1">
      <alignment horizontal="left" vertical="center"/>
    </xf>
    <xf numFmtId="0" fontId="3" fillId="3" borderId="72" xfId="0" applyFont="1" applyFill="1" applyBorder="1" applyAlignment="1">
      <alignment horizontal="right"/>
    </xf>
    <xf numFmtId="0" fontId="0" fillId="3" borderId="71" xfId="0" applyFill="1" applyBorder="1" applyAlignment="1">
      <alignment horizontal="right"/>
    </xf>
    <xf numFmtId="0" fontId="0" fillId="3" borderId="73" xfId="0" applyFill="1" applyBorder="1" applyAlignment="1">
      <alignment horizontal="right"/>
    </xf>
    <xf numFmtId="0" fontId="3" fillId="3" borderId="71" xfId="0" applyFont="1" applyFill="1" applyBorder="1" applyAlignment="1">
      <alignment horizontal="right"/>
    </xf>
    <xf numFmtId="0" fontId="8" fillId="3" borderId="64" xfId="0" applyFont="1" applyFill="1" applyBorder="1"/>
    <xf numFmtId="0" fontId="0" fillId="3" borderId="65" xfId="0" applyFill="1" applyBorder="1"/>
    <xf numFmtId="0" fontId="3" fillId="3" borderId="72" xfId="0" applyFont="1" applyFill="1" applyBorder="1"/>
    <xf numFmtId="0" fontId="0" fillId="3" borderId="71" xfId="0" applyFill="1" applyBorder="1"/>
    <xf numFmtId="0" fontId="0" fillId="3" borderId="73" xfId="0" applyFill="1" applyBorder="1"/>
    <xf numFmtId="0" fontId="3" fillId="3" borderId="71" xfId="0" applyFont="1" applyFill="1" applyBorder="1"/>
    <xf numFmtId="0" fontId="8" fillId="3" borderId="52" xfId="0" applyFont="1" applyFill="1" applyBorder="1" applyAlignment="1">
      <alignment horizontal="left"/>
    </xf>
    <xf numFmtId="0" fontId="8" fillId="2" borderId="39" xfId="0" applyFont="1" applyFill="1" applyBorder="1"/>
    <xf numFmtId="0" fontId="8" fillId="3" borderId="0" xfId="0" applyFont="1" applyFill="1" applyAlignment="1">
      <alignment horizontal="left"/>
    </xf>
    <xf numFmtId="0" fontId="8" fillId="3" borderId="42" xfId="0" applyFont="1" applyFill="1" applyBorder="1"/>
    <xf numFmtId="0" fontId="3" fillId="3" borderId="49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/>
    </xf>
    <xf numFmtId="0" fontId="3" fillId="3" borderId="0" xfId="0" applyFont="1" applyFill="1" applyAlignment="1">
      <alignment horizontal="left" vertical="center"/>
    </xf>
    <xf numFmtId="0" fontId="3" fillId="2" borderId="48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4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3" fillId="3" borderId="57" xfId="0" applyFont="1" applyFill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3" borderId="49" xfId="0" applyFont="1" applyFill="1" applyBorder="1" applyAlignment="1">
      <alignment horizontal="left"/>
    </xf>
    <xf numFmtId="0" fontId="8" fillId="3" borderId="0" xfId="0" applyFont="1" applyFill="1"/>
    <xf numFmtId="0" fontId="3" fillId="2" borderId="57" xfId="0" applyFont="1" applyFill="1" applyBorder="1" applyAlignment="1">
      <alignment horizontal="center"/>
    </xf>
    <xf numFmtId="0" fontId="3" fillId="0" borderId="71" xfId="0" applyFont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vertical="center"/>
    </xf>
    <xf numFmtId="3" fontId="3" fillId="2" borderId="49" xfId="0" applyNumberFormat="1" applyFont="1" applyFill="1" applyBorder="1"/>
    <xf numFmtId="0" fontId="3" fillId="2" borderId="50" xfId="0" applyFont="1" applyFill="1" applyBorder="1"/>
    <xf numFmtId="3" fontId="3" fillId="3" borderId="1" xfId="0" applyNumberFormat="1" applyFont="1" applyFill="1" applyBorder="1"/>
    <xf numFmtId="0" fontId="3" fillId="3" borderId="51" xfId="0" applyFont="1" applyFill="1" applyBorder="1"/>
    <xf numFmtId="3" fontId="3" fillId="2" borderId="1" xfId="0" applyNumberFormat="1" applyFont="1" applyFill="1" applyBorder="1"/>
    <xf numFmtId="0" fontId="3" fillId="2" borderId="51" xfId="0" applyFont="1" applyFill="1" applyBorder="1"/>
    <xf numFmtId="3" fontId="3" fillId="2" borderId="1" xfId="0" applyNumberFormat="1" applyFont="1" applyFill="1" applyBorder="1" applyAlignment="1">
      <alignment vertical="center"/>
    </xf>
    <xf numFmtId="3" fontId="14" fillId="3" borderId="1" xfId="0" applyNumberFormat="1" applyFont="1" applyFill="1" applyBorder="1"/>
    <xf numFmtId="0" fontId="3" fillId="2" borderId="51" xfId="0" applyFont="1" applyFill="1" applyBorder="1" applyAlignment="1">
      <alignment vertical="center"/>
    </xf>
    <xf numFmtId="3" fontId="3" fillId="3" borderId="2" xfId="0" applyNumberFormat="1" applyFont="1" applyFill="1" applyBorder="1"/>
    <xf numFmtId="0" fontId="3" fillId="3" borderId="43" xfId="0" applyFont="1" applyFill="1" applyBorder="1"/>
    <xf numFmtId="164" fontId="3" fillId="2" borderId="49" xfId="0" applyNumberFormat="1" applyFont="1" applyFill="1" applyBorder="1"/>
    <xf numFmtId="164" fontId="3" fillId="2" borderId="1" xfId="0" applyNumberFormat="1" applyFont="1" applyFill="1" applyBorder="1"/>
    <xf numFmtId="164" fontId="3" fillId="2" borderId="1" xfId="0" applyNumberFormat="1" applyFont="1" applyFill="1" applyBorder="1" applyAlignment="1">
      <alignment vertical="center"/>
    </xf>
    <xf numFmtId="164" fontId="14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3" borderId="1" xfId="0" applyNumberFormat="1" applyFont="1" applyFill="1" applyBorder="1" applyAlignment="1">
      <alignment vertical="center"/>
    </xf>
    <xf numFmtId="0" fontId="3" fillId="3" borderId="51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164" fontId="3" fillId="3" borderId="1" xfId="2" applyNumberFormat="1" applyFont="1" applyFill="1" applyBorder="1"/>
    <xf numFmtId="164" fontId="3" fillId="3" borderId="2" xfId="0" applyNumberFormat="1" applyFont="1" applyFill="1" applyBorder="1"/>
    <xf numFmtId="0" fontId="7" fillId="0" borderId="0" xfId="0" applyFont="1" applyAlignment="1">
      <alignment horizontal="left" vertical="top" wrapText="1"/>
    </xf>
    <xf numFmtId="0" fontId="0" fillId="5" borderId="0" xfId="0" applyFill="1"/>
    <xf numFmtId="0" fontId="8" fillId="12" borderId="0" xfId="0" applyFont="1" applyFill="1"/>
    <xf numFmtId="0" fontId="21" fillId="2" borderId="51" xfId="0" applyFont="1" applyFill="1" applyBorder="1" applyAlignment="1">
      <alignment horizontal="left"/>
    </xf>
    <xf numFmtId="0" fontId="21" fillId="3" borderId="51" xfId="0" applyFont="1" applyFill="1" applyBorder="1" applyAlignment="1">
      <alignment horizontal="left"/>
    </xf>
    <xf numFmtId="164" fontId="23" fillId="0" borderId="0" xfId="0" applyNumberFormat="1" applyFont="1"/>
    <xf numFmtId="0" fontId="8" fillId="2" borderId="1" xfId="0" applyFont="1" applyFill="1" applyBorder="1" applyAlignment="1">
      <alignment horizontal="left" vertical="center" wrapText="1"/>
    </xf>
    <xf numFmtId="0" fontId="3" fillId="0" borderId="49" xfId="0" applyFont="1" applyBorder="1"/>
    <xf numFmtId="0" fontId="0" fillId="0" borderId="7" xfId="0" applyBorder="1"/>
    <xf numFmtId="0" fontId="0" fillId="0" borderId="50" xfId="0" applyBorder="1"/>
    <xf numFmtId="0" fontId="3" fillId="0" borderId="20" xfId="0" applyFont="1" applyBorder="1"/>
    <xf numFmtId="0" fontId="3" fillId="0" borderId="39" xfId="0" applyFont="1" applyBorder="1"/>
    <xf numFmtId="0" fontId="3" fillId="0" borderId="21" xfId="0" applyFont="1" applyBorder="1"/>
    <xf numFmtId="0" fontId="8" fillId="0" borderId="1" xfId="0" applyFont="1" applyBorder="1" applyAlignment="1">
      <alignment horizontal="left"/>
    </xf>
    <xf numFmtId="0" fontId="3" fillId="0" borderId="1" xfId="0" applyFont="1" applyBorder="1"/>
    <xf numFmtId="0" fontId="0" fillId="0" borderId="51" xfId="0" applyBorder="1"/>
    <xf numFmtId="0" fontId="3" fillId="0" borderId="22" xfId="0" applyFont="1" applyBorder="1"/>
    <xf numFmtId="0" fontId="3" fillId="0" borderId="23" xfId="0" applyFont="1" applyBorder="1"/>
    <xf numFmtId="0" fontId="3" fillId="0" borderId="1" xfId="0" applyFont="1" applyBorder="1" applyAlignment="1">
      <alignment vertical="center"/>
    </xf>
    <xf numFmtId="0" fontId="8" fillId="0" borderId="1" xfId="0" applyFont="1" applyBorder="1"/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51" xfId="0" applyBorder="1" applyAlignment="1">
      <alignment vertical="center"/>
    </xf>
    <xf numFmtId="0" fontId="3" fillId="0" borderId="2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3" fillId="0" borderId="23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3" fillId="0" borderId="2" xfId="0" applyFont="1" applyBorder="1"/>
    <xf numFmtId="0" fontId="0" fillId="0" borderId="6" xfId="0" applyBorder="1"/>
    <xf numFmtId="0" fontId="0" fillId="0" borderId="43" xfId="0" applyBorder="1"/>
    <xf numFmtId="0" fontId="3" fillId="0" borderId="47" xfId="0" applyFont="1" applyBorder="1"/>
    <xf numFmtId="0" fontId="3" fillId="0" borderId="42" xfId="0" applyFont="1" applyBorder="1"/>
    <xf numFmtId="0" fontId="3" fillId="0" borderId="48" xfId="0" applyFont="1" applyBorder="1"/>
    <xf numFmtId="9" fontId="3" fillId="0" borderId="0" xfId="1" applyFont="1" applyAlignment="1">
      <alignment horizontal="center"/>
    </xf>
    <xf numFmtId="9" fontId="2" fillId="0" borderId="0" xfId="1" applyFont="1" applyAlignment="1">
      <alignment horizontal="center"/>
    </xf>
    <xf numFmtId="9" fontId="5" fillId="0" borderId="0" xfId="1" applyFont="1"/>
    <xf numFmtId="9" fontId="3" fillId="2" borderId="39" xfId="1" applyFont="1" applyFill="1" applyBorder="1" applyAlignment="1">
      <alignment horizontal="center"/>
    </xf>
    <xf numFmtId="9" fontId="3" fillId="3" borderId="42" xfId="1" applyFont="1" applyFill="1" applyBorder="1" applyAlignment="1">
      <alignment horizontal="center"/>
    </xf>
    <xf numFmtId="9" fontId="3" fillId="2" borderId="0" xfId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9" fontId="3" fillId="3" borderId="0" xfId="1" applyFont="1" applyFill="1" applyBorder="1" applyAlignment="1">
      <alignment horizontal="center"/>
    </xf>
    <xf numFmtId="9" fontId="3" fillId="3" borderId="0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9" fontId="3" fillId="2" borderId="0" xfId="1" applyFont="1" applyFill="1" applyBorder="1" applyAlignment="1">
      <alignment horizontal="center" vertical="center"/>
    </xf>
    <xf numFmtId="0" fontId="8" fillId="14" borderId="1" xfId="0" applyFont="1" applyFill="1" applyBorder="1"/>
    <xf numFmtId="0" fontId="3" fillId="14" borderId="1" xfId="0" applyFont="1" applyFill="1" applyBorder="1"/>
    <xf numFmtId="0" fontId="0" fillId="14" borderId="0" xfId="0" applyFill="1"/>
    <xf numFmtId="0" fontId="0" fillId="14" borderId="51" xfId="0" applyFill="1" applyBorder="1"/>
    <xf numFmtId="0" fontId="3" fillId="14" borderId="22" xfId="0" applyFont="1" applyFill="1" applyBorder="1" applyAlignment="1">
      <alignment horizontal="center"/>
    </xf>
    <xf numFmtId="0" fontId="3" fillId="14" borderId="0" xfId="0" applyFont="1" applyFill="1"/>
    <xf numFmtId="0" fontId="3" fillId="14" borderId="23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left" vertical="center"/>
    </xf>
    <xf numFmtId="0" fontId="8" fillId="14" borderId="1" xfId="0" applyFont="1" applyFill="1" applyBorder="1" applyAlignment="1">
      <alignment vertical="center"/>
    </xf>
    <xf numFmtId="0" fontId="8" fillId="14" borderId="1" xfId="0" applyFont="1" applyFill="1" applyBorder="1" applyAlignment="1">
      <alignment horizontal="left"/>
    </xf>
    <xf numFmtId="0" fontId="3" fillId="14" borderId="1" xfId="0" applyFont="1" applyFill="1" applyBorder="1" applyAlignment="1">
      <alignment horizontal="left"/>
    </xf>
    <xf numFmtId="0" fontId="3" fillId="14" borderId="1" xfId="0" applyFont="1" applyFill="1" applyBorder="1" applyAlignment="1">
      <alignment vertical="center"/>
    </xf>
    <xf numFmtId="0" fontId="8" fillId="14" borderId="52" xfId="0" applyFont="1" applyFill="1" applyBorder="1" applyAlignment="1">
      <alignment horizontal="left"/>
    </xf>
    <xf numFmtId="0" fontId="3" fillId="14" borderId="52" xfId="0" applyFont="1" applyFill="1" applyBorder="1"/>
    <xf numFmtId="0" fontId="0" fillId="14" borderId="42" xfId="0" applyFill="1" applyBorder="1"/>
    <xf numFmtId="0" fontId="0" fillId="14" borderId="53" xfId="0" applyFill="1" applyBorder="1"/>
    <xf numFmtId="0" fontId="3" fillId="14" borderId="47" xfId="0" applyFont="1" applyFill="1" applyBorder="1" applyAlignment="1">
      <alignment horizontal="center"/>
    </xf>
    <xf numFmtId="0" fontId="3" fillId="14" borderId="42" xfId="0" applyFont="1" applyFill="1" applyBorder="1"/>
    <xf numFmtId="0" fontId="3" fillId="14" borderId="48" xfId="0" applyFont="1" applyFill="1" applyBorder="1" applyAlignment="1">
      <alignment horizontal="center"/>
    </xf>
    <xf numFmtId="0" fontId="8" fillId="15" borderId="1" xfId="0" applyFont="1" applyFill="1" applyBorder="1"/>
    <xf numFmtId="0" fontId="3" fillId="15" borderId="1" xfId="0" applyFont="1" applyFill="1" applyBorder="1"/>
    <xf numFmtId="0" fontId="0" fillId="15" borderId="0" xfId="0" applyFill="1"/>
    <xf numFmtId="0" fontId="0" fillId="15" borderId="51" xfId="0" applyFill="1" applyBorder="1"/>
    <xf numFmtId="0" fontId="3" fillId="15" borderId="22" xfId="0" applyFont="1" applyFill="1" applyBorder="1" applyAlignment="1">
      <alignment horizontal="center"/>
    </xf>
    <xf numFmtId="0" fontId="3" fillId="15" borderId="0" xfId="0" applyFont="1" applyFill="1"/>
    <xf numFmtId="0" fontId="3" fillId="15" borderId="23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left" vertical="center"/>
    </xf>
    <xf numFmtId="0" fontId="8" fillId="15" borderId="1" xfId="0" applyFont="1" applyFill="1" applyBorder="1" applyAlignment="1">
      <alignment horizontal="left"/>
    </xf>
    <xf numFmtId="0" fontId="3" fillId="15" borderId="1" xfId="0" applyFont="1" applyFill="1" applyBorder="1" applyAlignment="1">
      <alignment vertical="center"/>
    </xf>
    <xf numFmtId="0" fontId="8" fillId="15" borderId="1" xfId="0" applyFont="1" applyFill="1" applyBorder="1" applyAlignment="1">
      <alignment horizontal="left" wrapText="1"/>
    </xf>
    <xf numFmtId="0" fontId="8" fillId="15" borderId="1" xfId="0" applyFont="1" applyFill="1" applyBorder="1" applyAlignment="1">
      <alignment vertical="center" wrapText="1"/>
    </xf>
    <xf numFmtId="0" fontId="0" fillId="15" borderId="0" xfId="0" applyFill="1" applyAlignment="1">
      <alignment vertical="center"/>
    </xf>
    <xf numFmtId="0" fontId="0" fillId="15" borderId="51" xfId="0" applyFill="1" applyBorder="1" applyAlignment="1">
      <alignment vertical="center"/>
    </xf>
    <xf numFmtId="0" fontId="3" fillId="15" borderId="22" xfId="0" applyFont="1" applyFill="1" applyBorder="1" applyAlignment="1">
      <alignment horizontal="center" vertical="center"/>
    </xf>
    <xf numFmtId="0" fontId="3" fillId="15" borderId="0" xfId="0" applyFont="1" applyFill="1" applyAlignment="1">
      <alignment vertical="center"/>
    </xf>
    <xf numFmtId="0" fontId="3" fillId="15" borderId="23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left"/>
    </xf>
    <xf numFmtId="0" fontId="8" fillId="15" borderId="2" xfId="0" applyFont="1" applyFill="1" applyBorder="1" applyAlignment="1">
      <alignment horizontal="left"/>
    </xf>
    <xf numFmtId="0" fontId="3" fillId="15" borderId="2" xfId="0" applyFont="1" applyFill="1" applyBorder="1"/>
    <xf numFmtId="0" fontId="0" fillId="15" borderId="6" xfId="0" applyFill="1" applyBorder="1"/>
    <xf numFmtId="0" fontId="0" fillId="15" borderId="43" xfId="0" applyFill="1" applyBorder="1"/>
    <xf numFmtId="0" fontId="3" fillId="15" borderId="47" xfId="0" applyFont="1" applyFill="1" applyBorder="1" applyAlignment="1">
      <alignment horizontal="center"/>
    </xf>
    <xf numFmtId="0" fontId="3" fillId="15" borderId="42" xfId="0" applyFont="1" applyFill="1" applyBorder="1"/>
    <xf numFmtId="0" fontId="3" fillId="15" borderId="48" xfId="0" applyFont="1" applyFill="1" applyBorder="1" applyAlignment="1">
      <alignment horizontal="center"/>
    </xf>
    <xf numFmtId="0" fontId="0" fillId="3" borderId="23" xfId="0" applyFill="1" applyBorder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9" fontId="5" fillId="0" borderId="0" xfId="1" applyFont="1" applyAlignment="1">
      <alignment horizont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38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8" fillId="12" borderId="0" xfId="0" applyFont="1" applyFill="1" applyAlignment="1">
      <alignment horizontal="center"/>
    </xf>
    <xf numFmtId="0" fontId="9" fillId="6" borderId="20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6" borderId="36" xfId="0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 applyProtection="1">
      <alignment horizontal="center" vertical="center" wrapText="1"/>
      <protection locked="0"/>
    </xf>
    <xf numFmtId="0" fontId="9" fillId="6" borderId="45" xfId="0" applyFont="1" applyFill="1" applyBorder="1" applyAlignment="1" applyProtection="1">
      <alignment horizontal="center" vertical="center" wrapText="1"/>
      <protection locked="0"/>
    </xf>
    <xf numFmtId="0" fontId="9" fillId="6" borderId="10" xfId="0" applyFont="1" applyFill="1" applyBorder="1" applyAlignment="1" applyProtection="1">
      <alignment horizontal="center" vertical="center" wrapText="1"/>
      <protection locked="0"/>
    </xf>
    <xf numFmtId="0" fontId="9" fillId="6" borderId="46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9" fillId="6" borderId="34" xfId="0" applyFont="1" applyFill="1" applyBorder="1" applyAlignment="1">
      <alignment horizontal="center" vertical="center" wrapText="1"/>
    </xf>
    <xf numFmtId="0" fontId="9" fillId="13" borderId="8" xfId="0" applyFont="1" applyFill="1" applyBorder="1" applyAlignment="1">
      <alignment horizontal="center" vertical="center" wrapText="1"/>
    </xf>
    <xf numFmtId="0" fontId="9" fillId="13" borderId="9" xfId="0" applyFont="1" applyFill="1" applyBorder="1" applyAlignment="1">
      <alignment horizontal="center" vertical="center" wrapText="1"/>
    </xf>
    <xf numFmtId="0" fontId="9" fillId="13" borderId="38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 applyProtection="1">
      <alignment horizontal="center" vertical="center" wrapText="1"/>
      <protection locked="0"/>
    </xf>
    <xf numFmtId="0" fontId="5" fillId="11" borderId="9" xfId="0" applyFont="1" applyFill="1" applyBorder="1" applyAlignment="1" applyProtection="1">
      <alignment horizontal="center" vertical="center" wrapText="1"/>
      <protection locked="0"/>
    </xf>
    <xf numFmtId="0" fontId="5" fillId="11" borderId="66" xfId="0" applyFont="1" applyFill="1" applyBorder="1" applyAlignment="1" applyProtection="1">
      <alignment horizontal="center" vertical="center" wrapText="1"/>
      <protection locked="0"/>
    </xf>
    <xf numFmtId="0" fontId="5" fillId="11" borderId="42" xfId="0" applyFont="1" applyFill="1" applyBorder="1" applyAlignment="1" applyProtection="1">
      <alignment horizontal="center" vertical="center" wrapText="1"/>
      <protection locked="0"/>
    </xf>
    <xf numFmtId="0" fontId="5" fillId="11" borderId="10" xfId="0" applyFont="1" applyFill="1" applyBorder="1" applyAlignment="1" applyProtection="1">
      <alignment horizontal="center" vertical="center" wrapText="1"/>
      <protection locked="0"/>
    </xf>
    <xf numFmtId="0" fontId="5" fillId="11" borderId="0" xfId="0" applyFont="1" applyFill="1" applyAlignment="1" applyProtection="1">
      <alignment horizontal="center" vertical="center" wrapText="1"/>
      <protection locked="0"/>
    </xf>
    <xf numFmtId="0" fontId="9" fillId="6" borderId="45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9" fillId="6" borderId="46" xfId="0" applyFont="1" applyFill="1" applyBorder="1" applyAlignment="1">
      <alignment horizontal="center" vertical="center" wrapText="1"/>
    </xf>
    <xf numFmtId="0" fontId="9" fillId="9" borderId="20" xfId="0" applyFont="1" applyFill="1" applyBorder="1" applyAlignment="1">
      <alignment horizontal="center" vertical="center" wrapText="1"/>
    </xf>
    <xf numFmtId="0" fontId="9" fillId="9" borderId="3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9" fillId="6" borderId="3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5" fillId="5" borderId="0" xfId="0" applyFont="1" applyFill="1" applyAlignment="1" applyProtection="1">
      <alignment horizontal="left" vertical="center"/>
      <protection locked="0"/>
    </xf>
    <xf numFmtId="0" fontId="5" fillId="5" borderId="6" xfId="0" applyFont="1" applyFill="1" applyBorder="1" applyAlignment="1" applyProtection="1">
      <alignment horizontal="left" vertical="center"/>
      <protection locked="0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10" fillId="5" borderId="0" xfId="0" applyFont="1" applyFill="1" applyAlignment="1" applyProtection="1">
      <alignment horizontal="left" vertical="center" wrapText="1"/>
      <protection locked="0"/>
    </xf>
    <xf numFmtId="0" fontId="3" fillId="5" borderId="0" xfId="0" applyFont="1" applyFill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wrapText="1"/>
      <protection locked="0"/>
    </xf>
    <xf numFmtId="0" fontId="5" fillId="2" borderId="4" xfId="0" applyFont="1" applyFill="1" applyBorder="1" applyAlignment="1" applyProtection="1">
      <alignment horizontal="left" wrapText="1"/>
      <protection locked="0"/>
    </xf>
    <xf numFmtId="0" fontId="5" fillId="2" borderId="5" xfId="0" applyFont="1" applyFill="1" applyBorder="1" applyAlignment="1" applyProtection="1">
      <alignment horizontal="left" wrapText="1"/>
      <protection locked="0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19" fillId="3" borderId="7" xfId="0" applyFont="1" applyFill="1" applyBorder="1" applyAlignment="1" applyProtection="1">
      <alignment horizontal="left" vertical="center" wrapText="1"/>
      <protection locked="0"/>
    </xf>
    <xf numFmtId="0" fontId="8" fillId="3" borderId="7" xfId="0" applyFont="1" applyFill="1" applyBorder="1" applyAlignment="1" applyProtection="1">
      <alignment horizontal="left" vertical="center" wrapText="1"/>
      <protection locked="0"/>
    </xf>
    <xf numFmtId="0" fontId="5" fillId="11" borderId="20" xfId="0" applyFont="1" applyFill="1" applyBorder="1" applyAlignment="1">
      <alignment horizontal="center" vertical="center" wrapText="1"/>
    </xf>
    <xf numFmtId="0" fontId="5" fillId="11" borderId="21" xfId="0" applyFont="1" applyFill="1" applyBorder="1" applyAlignment="1">
      <alignment horizontal="center" vertical="center" wrapText="1"/>
    </xf>
    <xf numFmtId="0" fontId="5" fillId="11" borderId="22" xfId="0" applyFont="1" applyFill="1" applyBorder="1" applyAlignment="1">
      <alignment horizontal="center" vertical="center" wrapText="1"/>
    </xf>
    <xf numFmtId="0" fontId="5" fillId="11" borderId="23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9" fillId="9" borderId="23" xfId="0" applyFont="1" applyFill="1" applyBorder="1" applyAlignment="1">
      <alignment horizontal="center" vertical="center" wrapText="1"/>
    </xf>
    <xf numFmtId="0" fontId="5" fillId="11" borderId="39" xfId="0" applyFont="1" applyFill="1" applyBorder="1" applyAlignment="1">
      <alignment horizontal="center" vertical="center" wrapText="1"/>
    </xf>
    <xf numFmtId="0" fontId="5" fillId="11" borderId="0" xfId="0" applyFont="1" applyFill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9" fillId="9" borderId="38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5" xfId="0" applyFont="1" applyFill="1" applyBorder="1" applyAlignment="1" applyProtection="1">
      <alignment horizontal="left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10" fillId="5" borderId="7" xfId="0" quotePrefix="1" applyFont="1" applyFill="1" applyBorder="1" applyAlignment="1" applyProtection="1">
      <alignment horizontal="left" vertical="center"/>
      <protection locked="0"/>
    </xf>
    <xf numFmtId="0" fontId="3" fillId="5" borderId="7" xfId="0" quotePrefix="1" applyFont="1" applyFill="1" applyBorder="1" applyAlignment="1" applyProtection="1">
      <alignment horizontal="left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 textRotation="255"/>
    </xf>
    <xf numFmtId="0" fontId="3" fillId="0" borderId="56" xfId="0" applyFont="1" applyBorder="1" applyAlignment="1">
      <alignment horizontal="center" vertical="center" textRotation="255"/>
    </xf>
    <xf numFmtId="0" fontId="3" fillId="0" borderId="62" xfId="0" applyFont="1" applyBorder="1" applyAlignment="1">
      <alignment horizontal="center" vertical="center" textRotation="255"/>
    </xf>
    <xf numFmtId="0" fontId="3" fillId="0" borderId="54" xfId="0" applyFont="1" applyBorder="1" applyAlignment="1">
      <alignment horizontal="center" vertical="center" textRotation="255"/>
    </xf>
    <xf numFmtId="164" fontId="7" fillId="0" borderId="0" xfId="0" applyNumberFormat="1" applyFont="1" applyAlignment="1">
      <alignment horizontal="left" wrapText="1"/>
    </xf>
    <xf numFmtId="164" fontId="23" fillId="0" borderId="0" xfId="0" applyNumberFormat="1" applyFont="1" applyAlignment="1">
      <alignment horizontal="left" wrapText="1"/>
    </xf>
    <xf numFmtId="0" fontId="3" fillId="0" borderId="6" xfId="0" applyFont="1" applyBorder="1" applyAlignment="1">
      <alignment horizontal="center" wrapText="1"/>
    </xf>
    <xf numFmtId="164" fontId="3" fillId="0" borderId="0" xfId="0" applyNumberFormat="1" applyFont="1" applyAlignment="1">
      <alignment horizontal="center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B4EB1-3433-9A4D-A769-139EE14D30AC}">
  <sheetPr>
    <tabColor rgb="FF00B050"/>
  </sheetPr>
  <dimension ref="A1:Q112"/>
  <sheetViews>
    <sheetView showGridLines="0" tabSelected="1" zoomScale="130" zoomScaleNormal="130" workbookViewId="0">
      <pane xSplit="3" ySplit="8" topLeftCell="D9" activePane="bottomRight" state="frozen"/>
      <selection pane="bottomRight" activeCell="C3" sqref="C3:L3"/>
      <selection pane="bottomLeft" activeCell="A9" sqref="A9"/>
      <selection pane="topRight" activeCell="D1" sqref="D1"/>
    </sheetView>
  </sheetViews>
  <sheetFormatPr defaultColWidth="11" defaultRowHeight="15.75" zeroHeight="1"/>
  <cols>
    <col min="1" max="1" width="5" customWidth="1"/>
    <col min="2" max="2" width="1" customWidth="1"/>
    <col min="3" max="3" width="29.5" customWidth="1"/>
    <col min="4" max="4" width="9.875" style="1" customWidth="1"/>
    <col min="5" max="5" width="6" customWidth="1"/>
    <col min="6" max="6" width="9.875" style="1" customWidth="1"/>
    <col min="7" max="7" width="6" customWidth="1"/>
    <col min="8" max="8" width="9.875" style="1" customWidth="1"/>
    <col min="9" max="9" width="6" customWidth="1"/>
    <col min="10" max="10" width="10.875" hidden="1" customWidth="1"/>
    <col min="11" max="11" width="10.875" style="136" customWidth="1"/>
    <col min="12" max="12" width="10.875" style="136" hidden="1" customWidth="1"/>
    <col min="13" max="13" width="9.125" style="465" customWidth="1"/>
    <col min="14" max="14" width="10.375" style="136" customWidth="1"/>
    <col min="15" max="15" width="0.125" customWidth="1"/>
    <col min="16" max="16" width="0.375" customWidth="1"/>
    <col min="17" max="17" width="6.625" customWidth="1"/>
  </cols>
  <sheetData>
    <row r="1" spans="1:15"/>
    <row r="2" spans="1:15"/>
    <row r="3" spans="1:15" ht="18.75">
      <c r="C3" s="523" t="s">
        <v>0</v>
      </c>
      <c r="D3" s="523"/>
      <c r="E3" s="523"/>
      <c r="F3" s="523"/>
      <c r="G3" s="523"/>
      <c r="H3" s="523"/>
      <c r="I3" s="523"/>
      <c r="J3" s="523"/>
      <c r="K3" s="523"/>
      <c r="L3" s="523"/>
      <c r="M3" s="466"/>
      <c r="N3" s="135"/>
    </row>
    <row r="4" spans="1:15">
      <c r="C4" s="1"/>
      <c r="E4" s="1"/>
      <c r="F4" s="524" t="s">
        <v>1</v>
      </c>
      <c r="G4" s="524"/>
      <c r="I4" s="2"/>
      <c r="J4" s="1"/>
    </row>
    <row r="5" spans="1:15">
      <c r="C5" s="1"/>
      <c r="E5" s="1"/>
      <c r="G5" s="1"/>
      <c r="I5" s="1"/>
      <c r="J5" s="1"/>
    </row>
    <row r="6" spans="1:15" ht="38.1" customHeight="1">
      <c r="C6" s="1"/>
      <c r="D6" s="525" t="s">
        <v>2</v>
      </c>
      <c r="E6" s="525"/>
      <c r="F6" s="525" t="s">
        <v>3</v>
      </c>
      <c r="G6" s="525"/>
      <c r="H6" s="526" t="s">
        <v>4</v>
      </c>
      <c r="I6" s="526"/>
      <c r="J6" s="3"/>
      <c r="K6" s="527" t="s">
        <v>5</v>
      </c>
      <c r="M6" s="529" t="s">
        <v>6</v>
      </c>
    </row>
    <row r="7" spans="1:15" ht="16.5">
      <c r="C7" s="1"/>
      <c r="D7" s="528" t="s">
        <v>7</v>
      </c>
      <c r="E7" s="528"/>
      <c r="F7" s="528" t="s">
        <v>8</v>
      </c>
      <c r="G7" s="528"/>
      <c r="H7" s="528" t="s">
        <v>9</v>
      </c>
      <c r="I7" s="528"/>
      <c r="J7" s="3"/>
      <c r="K7" s="527"/>
      <c r="M7" s="529"/>
      <c r="N7" s="137" t="s">
        <v>10</v>
      </c>
      <c r="O7" s="136"/>
    </row>
    <row r="8" spans="1:15" ht="14.1" customHeight="1">
      <c r="C8" s="1"/>
      <c r="D8" s="522" t="s">
        <v>11</v>
      </c>
      <c r="E8" s="522"/>
      <c r="F8" s="522" t="s">
        <v>11</v>
      </c>
      <c r="G8" s="522"/>
      <c r="H8" s="522" t="s">
        <v>11</v>
      </c>
      <c r="I8" s="522"/>
      <c r="J8" s="226" t="s">
        <v>12</v>
      </c>
      <c r="K8" s="527"/>
      <c r="L8" s="136" t="s">
        <v>13</v>
      </c>
      <c r="M8" s="467"/>
      <c r="N8" s="137"/>
    </row>
    <row r="9" spans="1:15" ht="3.95" customHeight="1" thickBot="1"/>
    <row r="10" spans="1:15">
      <c r="A10" s="1"/>
      <c r="B10" s="1"/>
      <c r="C10" s="240" t="s">
        <v>14</v>
      </c>
      <c r="D10" s="240">
        <f>Transparency!BN31</f>
        <v>77</v>
      </c>
      <c r="E10" s="241"/>
      <c r="F10" s="240">
        <f>Accountability!BN34</f>
        <v>90</v>
      </c>
      <c r="G10" s="241"/>
      <c r="H10" s="240">
        <f>Consistency!BN27</f>
        <v>45</v>
      </c>
      <c r="I10" s="242"/>
      <c r="J10" s="238">
        <f t="shared" ref="J10:J41" si="0">ROUND((D10*$E$111)+(F10*$G$111)+(H10*$I$111),0)</f>
        <v>69</v>
      </c>
      <c r="K10" s="271">
        <f t="shared" ref="K10:K41" si="1">J10</f>
        <v>69</v>
      </c>
      <c r="L10" s="280">
        <f t="shared" ref="L10:L41" si="2">_xlfn.RANK.EQ(K10,$K$10:$K$109,0)</f>
        <v>1</v>
      </c>
      <c r="M10" s="468">
        <f>K10/120</f>
        <v>0.57499999999999996</v>
      </c>
      <c r="N10" s="275">
        <v>1</v>
      </c>
      <c r="O10" s="227">
        <v>34</v>
      </c>
    </row>
    <row r="11" spans="1:15">
      <c r="A11" s="1"/>
      <c r="B11" s="1"/>
      <c r="C11" s="253" t="s">
        <v>15</v>
      </c>
      <c r="D11" s="253">
        <f>Transparency!FB31</f>
        <v>85</v>
      </c>
      <c r="E11" s="254"/>
      <c r="F11" s="253">
        <f>Accountability!FB34</f>
        <v>70</v>
      </c>
      <c r="G11" s="254"/>
      <c r="H11" s="253">
        <f>Consistency!FB27</f>
        <v>55</v>
      </c>
      <c r="I11" s="255"/>
      <c r="J11" s="254">
        <f t="shared" si="0"/>
        <v>68</v>
      </c>
      <c r="K11" s="272">
        <f t="shared" si="1"/>
        <v>68</v>
      </c>
      <c r="L11" s="279">
        <f t="shared" si="2"/>
        <v>2</v>
      </c>
      <c r="M11" s="472">
        <f t="shared" ref="M11:M74" si="3">K11/120</f>
        <v>0.56666666666666665</v>
      </c>
      <c r="N11" s="276">
        <v>2</v>
      </c>
      <c r="O11" s="141">
        <v>22</v>
      </c>
    </row>
    <row r="12" spans="1:15">
      <c r="A12" s="1"/>
      <c r="B12" s="1"/>
      <c r="C12" s="474" t="s">
        <v>16</v>
      </c>
      <c r="D12" s="239">
        <f>Transparency!AH31</f>
        <v>87</v>
      </c>
      <c r="E12" s="238"/>
      <c r="F12" s="239">
        <f>Accountability!AH34</f>
        <v>54</v>
      </c>
      <c r="G12" s="238"/>
      <c r="H12" s="239">
        <f>Consistency!AH27</f>
        <v>60</v>
      </c>
      <c r="I12" s="243"/>
      <c r="J12" s="238">
        <f t="shared" si="0"/>
        <v>65</v>
      </c>
      <c r="K12" s="273">
        <f t="shared" si="1"/>
        <v>65</v>
      </c>
      <c r="L12" s="281">
        <f t="shared" si="2"/>
        <v>3</v>
      </c>
      <c r="M12" s="470">
        <f t="shared" si="3"/>
        <v>0.54166666666666663</v>
      </c>
      <c r="N12" s="277">
        <v>3</v>
      </c>
      <c r="O12" s="139">
        <v>11</v>
      </c>
    </row>
    <row r="13" spans="1:15">
      <c r="A13" s="1"/>
      <c r="B13" s="1"/>
      <c r="C13" s="256" t="s">
        <v>17</v>
      </c>
      <c r="D13" s="253">
        <f>Transparency!DD31</f>
        <v>57</v>
      </c>
      <c r="E13" s="254"/>
      <c r="F13" s="253">
        <f>Accountability!DD34</f>
        <v>80</v>
      </c>
      <c r="G13" s="254"/>
      <c r="H13" s="253">
        <f>Consistency!DD27</f>
        <v>50</v>
      </c>
      <c r="I13" s="255"/>
      <c r="J13" s="254">
        <f t="shared" si="0"/>
        <v>62</v>
      </c>
      <c r="K13" s="272">
        <f t="shared" si="1"/>
        <v>62</v>
      </c>
      <c r="L13" s="279">
        <f t="shared" si="2"/>
        <v>4</v>
      </c>
      <c r="M13" s="472">
        <f t="shared" si="3"/>
        <v>0.51666666666666672</v>
      </c>
      <c r="N13" s="276">
        <v>4</v>
      </c>
      <c r="O13" s="139">
        <v>3</v>
      </c>
    </row>
    <row r="14" spans="1:15">
      <c r="A14" s="1"/>
      <c r="B14" s="1"/>
      <c r="C14" s="244" t="s">
        <v>18</v>
      </c>
      <c r="D14" s="239">
        <f>Transparency!L31</f>
        <v>72</v>
      </c>
      <c r="E14" s="238"/>
      <c r="F14" s="239">
        <f>Accountability!L34</f>
        <v>36</v>
      </c>
      <c r="G14" s="238"/>
      <c r="H14" s="239">
        <f>Consistency!L27</f>
        <v>75</v>
      </c>
      <c r="I14" s="243"/>
      <c r="J14" s="238">
        <f t="shared" si="0"/>
        <v>61</v>
      </c>
      <c r="K14" s="273">
        <f t="shared" si="1"/>
        <v>61</v>
      </c>
      <c r="L14" s="281">
        <f t="shared" si="2"/>
        <v>5</v>
      </c>
      <c r="M14" s="470">
        <f t="shared" si="3"/>
        <v>0.5083333333333333</v>
      </c>
      <c r="N14" s="277">
        <v>5</v>
      </c>
      <c r="O14" s="141">
        <v>25</v>
      </c>
    </row>
    <row r="15" spans="1:15">
      <c r="A15" s="1"/>
      <c r="B15" s="1"/>
      <c r="C15" s="253" t="s">
        <v>19</v>
      </c>
      <c r="D15" s="253">
        <f>Transparency!BR31</f>
        <v>92</v>
      </c>
      <c r="E15" s="254"/>
      <c r="F15" s="253">
        <f>Accountability!BR34</f>
        <v>33</v>
      </c>
      <c r="G15" s="254"/>
      <c r="H15" s="253">
        <f>Consistency!BR27</f>
        <v>65</v>
      </c>
      <c r="I15" s="255"/>
      <c r="J15" s="254">
        <f t="shared" si="0"/>
        <v>61</v>
      </c>
      <c r="K15" s="272">
        <f t="shared" si="1"/>
        <v>61</v>
      </c>
      <c r="L15" s="279">
        <f t="shared" si="2"/>
        <v>5</v>
      </c>
      <c r="M15" s="472">
        <f t="shared" si="3"/>
        <v>0.5083333333333333</v>
      </c>
      <c r="N15" s="276">
        <v>6</v>
      </c>
      <c r="O15" s="141">
        <v>24</v>
      </c>
    </row>
    <row r="16" spans="1:15" ht="31.5">
      <c r="A16" s="1"/>
      <c r="B16" s="1"/>
      <c r="C16" s="267" t="s">
        <v>20</v>
      </c>
      <c r="D16" s="244">
        <f>Transparency!GD31</f>
        <v>86</v>
      </c>
      <c r="E16" s="248"/>
      <c r="F16" s="244">
        <f>Accountability!GD34</f>
        <v>59</v>
      </c>
      <c r="G16" s="248"/>
      <c r="H16" s="244">
        <f>Consistency!GD27</f>
        <v>45</v>
      </c>
      <c r="I16" s="249"/>
      <c r="J16" s="248">
        <f t="shared" si="0"/>
        <v>60</v>
      </c>
      <c r="K16" s="284">
        <f t="shared" si="1"/>
        <v>60</v>
      </c>
      <c r="L16" s="471">
        <f t="shared" si="2"/>
        <v>7</v>
      </c>
      <c r="M16" s="475">
        <f t="shared" si="3"/>
        <v>0.5</v>
      </c>
      <c r="N16" s="285">
        <v>7</v>
      </c>
      <c r="O16" s="141">
        <v>39</v>
      </c>
    </row>
    <row r="17" spans="1:15">
      <c r="A17" s="1"/>
      <c r="B17" s="1"/>
      <c r="C17" s="256" t="s">
        <v>21</v>
      </c>
      <c r="D17" s="253">
        <f>Transparency!AL31</f>
        <v>66</v>
      </c>
      <c r="E17" s="254"/>
      <c r="F17" s="253">
        <f>Accountability!AL34</f>
        <v>78</v>
      </c>
      <c r="G17" s="254"/>
      <c r="H17" s="253">
        <f>Consistency!AL27</f>
        <v>40</v>
      </c>
      <c r="I17" s="255"/>
      <c r="J17" s="254">
        <f t="shared" si="0"/>
        <v>60</v>
      </c>
      <c r="K17" s="272">
        <f t="shared" si="1"/>
        <v>60</v>
      </c>
      <c r="L17" s="279">
        <f t="shared" si="2"/>
        <v>7</v>
      </c>
      <c r="M17" s="472">
        <f t="shared" si="3"/>
        <v>0.5</v>
      </c>
      <c r="N17" s="276">
        <v>8</v>
      </c>
      <c r="O17" s="139">
        <v>91</v>
      </c>
    </row>
    <row r="18" spans="1:15">
      <c r="A18" s="1"/>
      <c r="B18" s="1"/>
      <c r="C18" s="246" t="s">
        <v>22</v>
      </c>
      <c r="D18" s="239">
        <f>Transparency!BV31</f>
        <v>95</v>
      </c>
      <c r="E18" s="238"/>
      <c r="F18" s="239">
        <f>Accountability!BV34</f>
        <v>35</v>
      </c>
      <c r="G18" s="238"/>
      <c r="H18" s="239">
        <f>Consistency!BV27</f>
        <v>55</v>
      </c>
      <c r="I18" s="243"/>
      <c r="J18" s="238">
        <f t="shared" si="0"/>
        <v>58</v>
      </c>
      <c r="K18" s="273">
        <f t="shared" si="1"/>
        <v>58</v>
      </c>
      <c r="L18" s="281">
        <f t="shared" si="2"/>
        <v>9</v>
      </c>
      <c r="M18" s="470">
        <f t="shared" si="3"/>
        <v>0.48333333333333334</v>
      </c>
      <c r="N18" s="277">
        <v>9</v>
      </c>
      <c r="O18" s="139">
        <v>63</v>
      </c>
    </row>
    <row r="19" spans="1:15">
      <c r="A19" s="1"/>
      <c r="B19" s="1"/>
      <c r="C19" s="257" t="s">
        <v>23</v>
      </c>
      <c r="D19" s="321">
        <f>Transparency!J31</f>
        <v>65</v>
      </c>
      <c r="E19" s="255"/>
      <c r="F19" s="321">
        <f>Accountability!J34</f>
        <v>42</v>
      </c>
      <c r="G19" s="255"/>
      <c r="H19" s="321">
        <f>Consistency!J27</f>
        <v>60</v>
      </c>
      <c r="I19" s="520"/>
      <c r="J19" s="254">
        <f t="shared" si="0"/>
        <v>55</v>
      </c>
      <c r="K19" s="279">
        <f t="shared" si="1"/>
        <v>55</v>
      </c>
      <c r="L19" s="279">
        <f t="shared" si="2"/>
        <v>10</v>
      </c>
      <c r="M19" s="472">
        <f t="shared" si="3"/>
        <v>0.45833333333333331</v>
      </c>
      <c r="N19" s="276">
        <v>10</v>
      </c>
      <c r="O19" s="140">
        <v>94</v>
      </c>
    </row>
    <row r="20" spans="1:15">
      <c r="A20" s="1"/>
      <c r="B20" s="1"/>
      <c r="C20" s="245" t="s">
        <v>24</v>
      </c>
      <c r="D20" s="239">
        <f>Transparency!EB31</f>
        <v>74</v>
      </c>
      <c r="E20" s="238"/>
      <c r="F20" s="239">
        <f>Accountability!EB34</f>
        <v>40</v>
      </c>
      <c r="G20" s="238"/>
      <c r="H20" s="239">
        <f>Consistency!EB27</f>
        <v>55</v>
      </c>
      <c r="I20" s="243"/>
      <c r="J20" s="238">
        <f t="shared" si="0"/>
        <v>55</v>
      </c>
      <c r="K20" s="273">
        <f t="shared" si="1"/>
        <v>55</v>
      </c>
      <c r="L20" s="281">
        <f t="shared" si="2"/>
        <v>10</v>
      </c>
      <c r="M20" s="470">
        <f t="shared" si="3"/>
        <v>0.45833333333333331</v>
      </c>
      <c r="N20" s="277">
        <v>11</v>
      </c>
      <c r="O20" s="139">
        <v>65</v>
      </c>
    </row>
    <row r="21" spans="1:15">
      <c r="A21" s="1"/>
      <c r="B21" s="1"/>
      <c r="C21" s="257" t="s">
        <v>25</v>
      </c>
      <c r="D21" s="253">
        <f>Transparency!CF31</f>
        <v>87</v>
      </c>
      <c r="E21" s="254"/>
      <c r="F21" s="253">
        <f>Accountability!CF34</f>
        <v>34</v>
      </c>
      <c r="G21" s="254"/>
      <c r="H21" s="253">
        <f>Consistency!CF27</f>
        <v>50</v>
      </c>
      <c r="I21" s="255"/>
      <c r="J21" s="254">
        <f t="shared" si="0"/>
        <v>54</v>
      </c>
      <c r="K21" s="272">
        <f t="shared" si="1"/>
        <v>54</v>
      </c>
      <c r="L21" s="279">
        <f t="shared" si="2"/>
        <v>12</v>
      </c>
      <c r="M21" s="472">
        <f t="shared" si="3"/>
        <v>0.45</v>
      </c>
      <c r="N21" s="276">
        <v>12</v>
      </c>
      <c r="O21" s="141">
        <v>17</v>
      </c>
    </row>
    <row r="22" spans="1:15">
      <c r="A22" s="1"/>
      <c r="B22" s="1"/>
      <c r="C22" s="239" t="s">
        <v>26</v>
      </c>
      <c r="D22" s="239">
        <f>Transparency!EP31</f>
        <v>67</v>
      </c>
      <c r="E22" s="238"/>
      <c r="F22" s="239">
        <f>Accountability!EP34</f>
        <v>55</v>
      </c>
      <c r="G22" s="238"/>
      <c r="H22" s="239">
        <f>Consistency!EP27</f>
        <v>45</v>
      </c>
      <c r="I22" s="243"/>
      <c r="J22" s="238">
        <f t="shared" si="0"/>
        <v>54</v>
      </c>
      <c r="K22" s="273">
        <f t="shared" si="1"/>
        <v>54</v>
      </c>
      <c r="L22" s="281">
        <f t="shared" si="2"/>
        <v>12</v>
      </c>
      <c r="M22" s="470">
        <f t="shared" si="3"/>
        <v>0.45</v>
      </c>
      <c r="N22" s="277">
        <v>13</v>
      </c>
      <c r="O22" s="141">
        <v>19</v>
      </c>
    </row>
    <row r="23" spans="1:15">
      <c r="A23" s="1"/>
      <c r="B23" s="1"/>
      <c r="C23" s="253" t="s">
        <v>27</v>
      </c>
      <c r="D23" s="253">
        <f>Transparency!FV31</f>
        <v>72</v>
      </c>
      <c r="E23" s="254"/>
      <c r="F23" s="253">
        <f>Accountability!FV34</f>
        <v>33</v>
      </c>
      <c r="G23" s="254"/>
      <c r="H23" s="253">
        <f>Consistency!FV27</f>
        <v>55</v>
      </c>
      <c r="I23" s="255"/>
      <c r="J23" s="254">
        <f t="shared" si="0"/>
        <v>52</v>
      </c>
      <c r="K23" s="272">
        <f t="shared" si="1"/>
        <v>52</v>
      </c>
      <c r="L23" s="279">
        <f t="shared" si="2"/>
        <v>14</v>
      </c>
      <c r="M23" s="472">
        <f t="shared" si="3"/>
        <v>0.43333333333333335</v>
      </c>
      <c r="N23" s="276">
        <v>14</v>
      </c>
      <c r="O23" s="139">
        <v>51</v>
      </c>
    </row>
    <row r="24" spans="1:15">
      <c r="A24" s="1"/>
      <c r="B24" s="1"/>
      <c r="C24" s="239" t="s">
        <v>28</v>
      </c>
      <c r="D24" s="239">
        <f>Transparency!EN31</f>
        <v>75</v>
      </c>
      <c r="E24" s="238"/>
      <c r="F24" s="239">
        <f>Accountability!EN34</f>
        <v>38</v>
      </c>
      <c r="G24" s="238"/>
      <c r="H24" s="239">
        <f>Consistency!EN27</f>
        <v>50</v>
      </c>
      <c r="I24" s="243"/>
      <c r="J24" s="238">
        <f t="shared" si="0"/>
        <v>52</v>
      </c>
      <c r="K24" s="273">
        <f t="shared" si="1"/>
        <v>52</v>
      </c>
      <c r="L24" s="281">
        <f t="shared" si="2"/>
        <v>14</v>
      </c>
      <c r="M24" s="470">
        <f t="shared" si="3"/>
        <v>0.43333333333333335</v>
      </c>
      <c r="N24" s="277">
        <v>15</v>
      </c>
      <c r="O24" s="139">
        <v>6</v>
      </c>
    </row>
    <row r="25" spans="1:15">
      <c r="A25" s="1"/>
      <c r="B25" s="1"/>
      <c r="C25" s="253" t="s">
        <v>29</v>
      </c>
      <c r="D25" s="253">
        <f>Transparency!ER31</f>
        <v>70</v>
      </c>
      <c r="E25" s="254"/>
      <c r="F25" s="253">
        <f>Accountability!ER34</f>
        <v>48</v>
      </c>
      <c r="G25" s="254"/>
      <c r="H25" s="253">
        <f>Consistency!ER27</f>
        <v>45</v>
      </c>
      <c r="I25" s="255"/>
      <c r="J25" s="254">
        <f t="shared" si="0"/>
        <v>52</v>
      </c>
      <c r="K25" s="272">
        <f t="shared" si="1"/>
        <v>52</v>
      </c>
      <c r="L25" s="279">
        <f t="shared" si="2"/>
        <v>14</v>
      </c>
      <c r="M25" s="472">
        <f t="shared" si="3"/>
        <v>0.43333333333333335</v>
      </c>
      <c r="N25" s="276">
        <v>16</v>
      </c>
      <c r="O25" s="139">
        <v>76</v>
      </c>
    </row>
    <row r="26" spans="1:15">
      <c r="A26" s="1"/>
      <c r="B26" s="1"/>
      <c r="C26" s="247" t="s">
        <v>30</v>
      </c>
      <c r="D26" s="239">
        <f>Transparency!AX31</f>
        <v>80</v>
      </c>
      <c r="E26" s="238"/>
      <c r="F26" s="239">
        <f>Accountability!AX34</f>
        <v>32</v>
      </c>
      <c r="G26" s="238"/>
      <c r="H26" s="239">
        <f>Consistency!AX27</f>
        <v>50</v>
      </c>
      <c r="I26" s="243"/>
      <c r="J26" s="238">
        <f t="shared" si="0"/>
        <v>51</v>
      </c>
      <c r="K26" s="273">
        <f t="shared" si="1"/>
        <v>51</v>
      </c>
      <c r="L26" s="281">
        <f t="shared" si="2"/>
        <v>17</v>
      </c>
      <c r="M26" s="470">
        <f t="shared" si="3"/>
        <v>0.42499999999999999</v>
      </c>
      <c r="N26" s="277">
        <v>17</v>
      </c>
      <c r="O26" s="139">
        <v>7</v>
      </c>
    </row>
    <row r="27" spans="1:15" ht="17.100000000000001" customHeight="1">
      <c r="A27" s="1"/>
      <c r="B27" s="1"/>
      <c r="C27" s="253" t="s">
        <v>31</v>
      </c>
      <c r="D27" s="253">
        <f>Transparency!AB31</f>
        <v>57</v>
      </c>
      <c r="E27" s="254"/>
      <c r="F27" s="253">
        <f>Accountability!AB34</f>
        <v>45</v>
      </c>
      <c r="G27" s="254"/>
      <c r="H27" s="253">
        <f>Consistency!AB27</f>
        <v>45</v>
      </c>
      <c r="I27" s="255"/>
      <c r="J27" s="254">
        <f t="shared" si="0"/>
        <v>48</v>
      </c>
      <c r="K27" s="272">
        <f t="shared" si="1"/>
        <v>48</v>
      </c>
      <c r="L27" s="279">
        <f t="shared" si="2"/>
        <v>18</v>
      </c>
      <c r="M27" s="472">
        <f t="shared" si="3"/>
        <v>0.4</v>
      </c>
      <c r="N27" s="276">
        <v>18</v>
      </c>
      <c r="O27" s="141">
        <v>45</v>
      </c>
    </row>
    <row r="28" spans="1:15" ht="17.100000000000001" customHeight="1">
      <c r="A28" s="1"/>
      <c r="B28" s="1"/>
      <c r="C28" s="435" t="s">
        <v>32</v>
      </c>
      <c r="D28" s="244">
        <f>Transparency!BB31</f>
        <v>68</v>
      </c>
      <c r="E28" s="248"/>
      <c r="F28" s="244">
        <f>Accountability!BB34</f>
        <v>33</v>
      </c>
      <c r="G28" s="248"/>
      <c r="H28" s="244">
        <f>Consistency!BB27</f>
        <v>45</v>
      </c>
      <c r="I28" s="249"/>
      <c r="J28" s="248">
        <f t="shared" si="0"/>
        <v>47</v>
      </c>
      <c r="K28" s="284">
        <f t="shared" si="1"/>
        <v>47</v>
      </c>
      <c r="L28" s="471">
        <f t="shared" si="2"/>
        <v>19</v>
      </c>
      <c r="M28" s="470">
        <f t="shared" si="3"/>
        <v>0.39166666666666666</v>
      </c>
      <c r="N28" s="277">
        <v>19</v>
      </c>
      <c r="O28" s="139">
        <v>95</v>
      </c>
    </row>
    <row r="29" spans="1:15">
      <c r="A29" s="1"/>
      <c r="B29" s="1"/>
      <c r="C29" s="257" t="s">
        <v>33</v>
      </c>
      <c r="D29" s="253">
        <f>Transparency!EX31</f>
        <v>72</v>
      </c>
      <c r="E29" s="254"/>
      <c r="F29" s="253">
        <f>Accountability!EX34</f>
        <v>44</v>
      </c>
      <c r="G29" s="254"/>
      <c r="H29" s="253">
        <f>Consistency!EX27</f>
        <v>35</v>
      </c>
      <c r="I29" s="255"/>
      <c r="J29" s="254">
        <f t="shared" si="0"/>
        <v>47</v>
      </c>
      <c r="K29" s="272">
        <f t="shared" si="1"/>
        <v>47</v>
      </c>
      <c r="L29" s="279">
        <f t="shared" si="2"/>
        <v>19</v>
      </c>
      <c r="M29" s="472">
        <f t="shared" si="3"/>
        <v>0.39166666666666666</v>
      </c>
      <c r="N29" s="276">
        <v>20</v>
      </c>
      <c r="O29" s="139">
        <v>58</v>
      </c>
    </row>
    <row r="30" spans="1:15">
      <c r="A30" s="1"/>
      <c r="B30" s="1"/>
      <c r="C30" s="245" t="s">
        <v>34</v>
      </c>
      <c r="D30" s="239">
        <f>Transparency!AD31</f>
        <v>67</v>
      </c>
      <c r="E30" s="238"/>
      <c r="F30" s="239">
        <f>Accountability!AD34</f>
        <v>59</v>
      </c>
      <c r="G30" s="238"/>
      <c r="H30" s="239">
        <f>Consistency!AD27</f>
        <v>25</v>
      </c>
      <c r="I30" s="243"/>
      <c r="J30" s="238">
        <f t="shared" si="0"/>
        <v>47</v>
      </c>
      <c r="K30" s="273">
        <f t="shared" si="1"/>
        <v>47</v>
      </c>
      <c r="L30" s="281">
        <f t="shared" si="2"/>
        <v>19</v>
      </c>
      <c r="M30" s="470">
        <f t="shared" si="3"/>
        <v>0.39166666666666666</v>
      </c>
      <c r="N30" s="277">
        <v>21</v>
      </c>
      <c r="O30" s="139">
        <v>92</v>
      </c>
    </row>
    <row r="31" spans="1:15">
      <c r="A31" s="1"/>
      <c r="B31" s="1"/>
      <c r="C31" s="257" t="s">
        <v>35</v>
      </c>
      <c r="D31" s="253">
        <f>Transparency!H31</f>
        <v>81</v>
      </c>
      <c r="E31" s="254"/>
      <c r="F31" s="253">
        <f>Accountability!H34</f>
        <v>47</v>
      </c>
      <c r="G31" s="254"/>
      <c r="H31" s="253">
        <f>Consistency!H27</f>
        <v>25</v>
      </c>
      <c r="I31" s="255"/>
      <c r="J31" s="254">
        <f t="shared" si="0"/>
        <v>47</v>
      </c>
      <c r="K31" s="272">
        <f t="shared" si="1"/>
        <v>47</v>
      </c>
      <c r="L31" s="279">
        <f t="shared" si="2"/>
        <v>19</v>
      </c>
      <c r="M31" s="472">
        <f t="shared" si="3"/>
        <v>0.39166666666666666</v>
      </c>
      <c r="N31" s="276">
        <v>22</v>
      </c>
      <c r="O31" s="141">
        <v>46</v>
      </c>
    </row>
    <row r="32" spans="1:15">
      <c r="A32" s="1"/>
      <c r="B32" s="1"/>
      <c r="C32" s="246" t="s">
        <v>36</v>
      </c>
      <c r="D32" s="239">
        <f>Transparency!EV31</f>
        <v>65</v>
      </c>
      <c r="E32" s="238"/>
      <c r="F32" s="239">
        <f>Accountability!EV34</f>
        <v>34</v>
      </c>
      <c r="G32" s="238"/>
      <c r="H32" s="239">
        <f>Consistency!EV27</f>
        <v>45</v>
      </c>
      <c r="I32" s="243"/>
      <c r="J32" s="238">
        <f t="shared" si="0"/>
        <v>46</v>
      </c>
      <c r="K32" s="273">
        <f t="shared" si="1"/>
        <v>46</v>
      </c>
      <c r="L32" s="281">
        <f t="shared" si="2"/>
        <v>23</v>
      </c>
      <c r="M32" s="470">
        <f t="shared" si="3"/>
        <v>0.38333333333333336</v>
      </c>
      <c r="N32" s="277">
        <v>23</v>
      </c>
      <c r="O32" s="141">
        <v>16</v>
      </c>
    </row>
    <row r="33" spans="1:15">
      <c r="A33" s="1"/>
      <c r="B33" s="1"/>
      <c r="C33" s="261" t="s">
        <v>37</v>
      </c>
      <c r="D33" s="253">
        <f>Transparency!CV31</f>
        <v>47</v>
      </c>
      <c r="E33" s="254"/>
      <c r="F33" s="253">
        <f>Accountability!CV34</f>
        <v>32</v>
      </c>
      <c r="G33" s="254"/>
      <c r="H33" s="253">
        <f>Consistency!CV27</f>
        <v>55</v>
      </c>
      <c r="I33" s="255"/>
      <c r="J33" s="254">
        <f t="shared" si="0"/>
        <v>45</v>
      </c>
      <c r="K33" s="272">
        <f t="shared" si="1"/>
        <v>45</v>
      </c>
      <c r="L33" s="279">
        <f t="shared" si="2"/>
        <v>24</v>
      </c>
      <c r="M33" s="472">
        <f t="shared" si="3"/>
        <v>0.375</v>
      </c>
      <c r="N33" s="276">
        <v>24</v>
      </c>
      <c r="O33" s="139">
        <v>93</v>
      </c>
    </row>
    <row r="34" spans="1:15" ht="15.95" customHeight="1">
      <c r="A34" s="1"/>
      <c r="B34" s="1"/>
      <c r="C34" s="239" t="s">
        <v>38</v>
      </c>
      <c r="D34" s="239">
        <f>Transparency!FR31</f>
        <v>55</v>
      </c>
      <c r="E34" s="238"/>
      <c r="F34" s="239">
        <f>Accountability!FR34</f>
        <v>43</v>
      </c>
      <c r="G34" s="238"/>
      <c r="H34" s="239">
        <f>Consistency!FR27</f>
        <v>40</v>
      </c>
      <c r="I34" s="243"/>
      <c r="J34" s="238">
        <f t="shared" si="0"/>
        <v>45</v>
      </c>
      <c r="K34" s="273">
        <f t="shared" si="1"/>
        <v>45</v>
      </c>
      <c r="L34" s="281">
        <f t="shared" si="2"/>
        <v>24</v>
      </c>
      <c r="M34" s="470">
        <f t="shared" si="3"/>
        <v>0.375</v>
      </c>
      <c r="N34" s="277">
        <v>25</v>
      </c>
      <c r="O34" s="228">
        <v>21</v>
      </c>
    </row>
    <row r="35" spans="1:15">
      <c r="A35" s="1"/>
      <c r="B35" s="1"/>
      <c r="C35" s="253" t="s">
        <v>39</v>
      </c>
      <c r="D35" s="253">
        <f>Transparency!P31</f>
        <v>55</v>
      </c>
      <c r="E35" s="254"/>
      <c r="F35" s="253">
        <f>Accountability!P34</f>
        <v>29</v>
      </c>
      <c r="G35" s="254"/>
      <c r="H35" s="253">
        <f>Consistency!P27</f>
        <v>50</v>
      </c>
      <c r="I35" s="255"/>
      <c r="J35" s="254">
        <f t="shared" si="0"/>
        <v>44</v>
      </c>
      <c r="K35" s="272">
        <f t="shared" si="1"/>
        <v>44</v>
      </c>
      <c r="L35" s="279">
        <f t="shared" si="2"/>
        <v>26</v>
      </c>
      <c r="M35" s="472">
        <f t="shared" si="3"/>
        <v>0.36666666666666664</v>
      </c>
      <c r="N35" s="276">
        <v>26</v>
      </c>
      <c r="O35" s="139">
        <v>85</v>
      </c>
    </row>
    <row r="36" spans="1:15">
      <c r="A36" s="1"/>
      <c r="B36" s="1"/>
      <c r="C36" s="244" t="s">
        <v>40</v>
      </c>
      <c r="D36" s="239">
        <f>Transparency!N31</f>
        <v>67</v>
      </c>
      <c r="E36" s="238"/>
      <c r="F36" s="239">
        <f>Accountability!N34</f>
        <v>20</v>
      </c>
      <c r="G36" s="238"/>
      <c r="H36" s="239">
        <f>Consistency!N27</f>
        <v>50</v>
      </c>
      <c r="I36" s="243"/>
      <c r="J36" s="238">
        <f t="shared" si="0"/>
        <v>44</v>
      </c>
      <c r="K36" s="273">
        <f t="shared" si="1"/>
        <v>44</v>
      </c>
      <c r="L36" s="281">
        <f t="shared" si="2"/>
        <v>26</v>
      </c>
      <c r="M36" s="470">
        <f t="shared" si="3"/>
        <v>0.36666666666666664</v>
      </c>
      <c r="N36" s="277">
        <v>27</v>
      </c>
      <c r="O36" s="139">
        <v>98</v>
      </c>
    </row>
    <row r="37" spans="1:15">
      <c r="A37" s="1"/>
      <c r="B37" s="1"/>
      <c r="C37" s="256" t="s">
        <v>41</v>
      </c>
      <c r="D37" s="253">
        <f>Transparency!DH31</f>
        <v>57</v>
      </c>
      <c r="E37" s="254"/>
      <c r="F37" s="253">
        <f>Accountability!DH34</f>
        <v>34</v>
      </c>
      <c r="G37" s="254"/>
      <c r="H37" s="253">
        <f>Consistency!DH27</f>
        <v>45</v>
      </c>
      <c r="I37" s="255"/>
      <c r="J37" s="254">
        <f t="shared" si="0"/>
        <v>44</v>
      </c>
      <c r="K37" s="272">
        <f t="shared" si="1"/>
        <v>44</v>
      </c>
      <c r="L37" s="279">
        <f t="shared" si="2"/>
        <v>26</v>
      </c>
      <c r="M37" s="472">
        <f t="shared" si="3"/>
        <v>0.36666666666666664</v>
      </c>
      <c r="N37" s="276">
        <v>28</v>
      </c>
      <c r="O37" s="139">
        <v>81</v>
      </c>
    </row>
    <row r="38" spans="1:15">
      <c r="A38" s="1"/>
      <c r="B38" s="1"/>
      <c r="C38" s="239" t="s">
        <v>42</v>
      </c>
      <c r="D38" s="239">
        <f>Transparency!FD31</f>
        <v>57</v>
      </c>
      <c r="E38" s="238"/>
      <c r="F38" s="239">
        <f>Accountability!FD34</f>
        <v>38</v>
      </c>
      <c r="G38" s="238"/>
      <c r="H38" s="239">
        <f>Consistency!FD27</f>
        <v>40</v>
      </c>
      <c r="I38" s="243"/>
      <c r="J38" s="238">
        <f t="shared" si="0"/>
        <v>44</v>
      </c>
      <c r="K38" s="273">
        <f t="shared" si="1"/>
        <v>44</v>
      </c>
      <c r="L38" s="281">
        <f t="shared" si="2"/>
        <v>26</v>
      </c>
      <c r="M38" s="470">
        <f t="shared" si="3"/>
        <v>0.36666666666666664</v>
      </c>
      <c r="N38" s="277">
        <v>29</v>
      </c>
      <c r="O38" s="141">
        <v>44</v>
      </c>
    </row>
    <row r="39" spans="1:15">
      <c r="A39" s="1"/>
      <c r="B39" s="1"/>
      <c r="C39" s="257" t="s">
        <v>43</v>
      </c>
      <c r="D39" s="253">
        <f>Transparency!GP31</f>
        <v>57</v>
      </c>
      <c r="E39" s="254"/>
      <c r="F39" s="253">
        <f>Accountability!GP34</f>
        <v>50</v>
      </c>
      <c r="G39" s="254"/>
      <c r="H39" s="253">
        <f>Consistency!GP27</f>
        <v>30</v>
      </c>
      <c r="I39" s="255"/>
      <c r="J39" s="254">
        <f t="shared" si="0"/>
        <v>44</v>
      </c>
      <c r="K39" s="272">
        <f t="shared" si="1"/>
        <v>44</v>
      </c>
      <c r="L39" s="279">
        <f t="shared" si="2"/>
        <v>26</v>
      </c>
      <c r="M39" s="472">
        <f t="shared" si="3"/>
        <v>0.36666666666666664</v>
      </c>
      <c r="N39" s="276">
        <v>30</v>
      </c>
      <c r="O39" s="229">
        <v>69</v>
      </c>
    </row>
    <row r="40" spans="1:15">
      <c r="A40" s="1"/>
      <c r="B40" s="1"/>
      <c r="C40" s="239" t="s">
        <v>44</v>
      </c>
      <c r="D40" s="239">
        <f>Transparency!BP31</f>
        <v>52</v>
      </c>
      <c r="E40" s="238"/>
      <c r="F40" s="239">
        <f>Accountability!BP34</f>
        <v>17</v>
      </c>
      <c r="G40" s="238"/>
      <c r="H40" s="239">
        <f>Consistency!BP27</f>
        <v>60</v>
      </c>
      <c r="I40" s="243"/>
      <c r="J40" s="238">
        <f t="shared" si="0"/>
        <v>43</v>
      </c>
      <c r="K40" s="273">
        <f t="shared" si="1"/>
        <v>43</v>
      </c>
      <c r="L40" s="281">
        <f t="shared" si="2"/>
        <v>31</v>
      </c>
      <c r="M40" s="470">
        <f t="shared" si="3"/>
        <v>0.35833333333333334</v>
      </c>
      <c r="N40" s="277">
        <v>31</v>
      </c>
      <c r="O40" s="141">
        <v>2</v>
      </c>
    </row>
    <row r="41" spans="1:15">
      <c r="A41" s="1"/>
      <c r="B41" s="1"/>
      <c r="C41" s="258" t="s">
        <v>45</v>
      </c>
      <c r="D41" s="253">
        <f>Transparency!EH31</f>
        <v>39</v>
      </c>
      <c r="E41" s="254"/>
      <c r="F41" s="253">
        <f>Accountability!EH34</f>
        <v>44</v>
      </c>
      <c r="G41" s="254"/>
      <c r="H41" s="253">
        <f>Consistency!EH27</f>
        <v>45</v>
      </c>
      <c r="I41" s="255"/>
      <c r="J41" s="254">
        <f t="shared" si="0"/>
        <v>43</v>
      </c>
      <c r="K41" s="272">
        <f t="shared" si="1"/>
        <v>43</v>
      </c>
      <c r="L41" s="279">
        <f t="shared" si="2"/>
        <v>31</v>
      </c>
      <c r="M41" s="472">
        <f t="shared" si="3"/>
        <v>0.35833333333333334</v>
      </c>
      <c r="N41" s="276">
        <v>32</v>
      </c>
      <c r="O41" s="141">
        <v>29</v>
      </c>
    </row>
    <row r="42" spans="1:15">
      <c r="A42" s="1"/>
      <c r="B42" s="1"/>
      <c r="C42" s="246" t="s">
        <v>46</v>
      </c>
      <c r="D42" s="239">
        <f>Transparency!FZ31</f>
        <v>67</v>
      </c>
      <c r="E42" s="238"/>
      <c r="F42" s="239">
        <f>Accountability!FZ34</f>
        <v>24</v>
      </c>
      <c r="G42" s="238"/>
      <c r="H42" s="239">
        <f>Consistency!FZ27</f>
        <v>45</v>
      </c>
      <c r="I42" s="243"/>
      <c r="J42" s="238">
        <f t="shared" ref="J42:J73" si="4">ROUND((D42*$E$111)+(F42*$G$111)+(H42*$I$111),0)</f>
        <v>43</v>
      </c>
      <c r="K42" s="273">
        <f t="shared" ref="K42:K73" si="5">J42</f>
        <v>43</v>
      </c>
      <c r="L42" s="281">
        <f t="shared" ref="L42:L73" si="6">_xlfn.RANK.EQ(K42,$K$10:$K$109,0)</f>
        <v>31</v>
      </c>
      <c r="M42" s="470">
        <f t="shared" si="3"/>
        <v>0.35833333333333334</v>
      </c>
      <c r="N42" s="277">
        <v>33</v>
      </c>
      <c r="O42" s="139">
        <v>4</v>
      </c>
    </row>
    <row r="43" spans="1:15">
      <c r="A43" s="1"/>
      <c r="B43" s="1"/>
      <c r="C43" s="256" t="s">
        <v>47</v>
      </c>
      <c r="D43" s="253">
        <f>Transparency!BT31</f>
        <v>34</v>
      </c>
      <c r="E43" s="254"/>
      <c r="F43" s="253">
        <f>Accountability!BT34</f>
        <v>32</v>
      </c>
      <c r="G43" s="254"/>
      <c r="H43" s="253">
        <f>Consistency!BT27</f>
        <v>55</v>
      </c>
      <c r="I43" s="255"/>
      <c r="J43" s="254">
        <f t="shared" si="4"/>
        <v>42</v>
      </c>
      <c r="K43" s="272">
        <f t="shared" si="5"/>
        <v>42</v>
      </c>
      <c r="L43" s="279">
        <f t="shared" si="6"/>
        <v>34</v>
      </c>
      <c r="M43" s="472">
        <f t="shared" si="3"/>
        <v>0.35</v>
      </c>
      <c r="N43" s="276">
        <v>34</v>
      </c>
      <c r="O43" s="141">
        <v>32</v>
      </c>
    </row>
    <row r="44" spans="1:15">
      <c r="A44" s="1"/>
      <c r="B44" s="1"/>
      <c r="C44" s="239" t="s">
        <v>48</v>
      </c>
      <c r="D44" s="239">
        <f>Transparency!F31</f>
        <v>82</v>
      </c>
      <c r="E44" s="238"/>
      <c r="F44" s="239">
        <f>Accountability!F34</f>
        <v>12</v>
      </c>
      <c r="G44" s="238"/>
      <c r="H44" s="239">
        <f>Consistency!F27</f>
        <v>40</v>
      </c>
      <c r="I44" s="243"/>
      <c r="J44" s="238">
        <f t="shared" si="4"/>
        <v>41</v>
      </c>
      <c r="K44" s="273">
        <f t="shared" si="5"/>
        <v>41</v>
      </c>
      <c r="L44" s="281">
        <f t="shared" si="6"/>
        <v>35</v>
      </c>
      <c r="M44" s="470">
        <f t="shared" si="3"/>
        <v>0.34166666666666667</v>
      </c>
      <c r="N44" s="277">
        <v>35</v>
      </c>
      <c r="O44" s="139">
        <v>10</v>
      </c>
    </row>
    <row r="45" spans="1:15">
      <c r="A45" s="1"/>
      <c r="B45" s="1"/>
      <c r="C45" s="253" t="s">
        <v>49</v>
      </c>
      <c r="D45" s="253">
        <f>Transparency!FH31</f>
        <v>57</v>
      </c>
      <c r="E45" s="254"/>
      <c r="F45" s="253">
        <f>Accountability!FH34</f>
        <v>21</v>
      </c>
      <c r="G45" s="254"/>
      <c r="H45" s="253">
        <f>Consistency!FH27</f>
        <v>45</v>
      </c>
      <c r="I45" s="255"/>
      <c r="J45" s="254">
        <f t="shared" si="4"/>
        <v>40</v>
      </c>
      <c r="K45" s="272">
        <f t="shared" si="5"/>
        <v>40</v>
      </c>
      <c r="L45" s="279">
        <f t="shared" si="6"/>
        <v>36</v>
      </c>
      <c r="M45" s="472">
        <f t="shared" si="3"/>
        <v>0.33333333333333331</v>
      </c>
      <c r="N45" s="276">
        <v>36</v>
      </c>
      <c r="O45" s="139">
        <v>82</v>
      </c>
    </row>
    <row r="46" spans="1:15">
      <c r="A46" s="1"/>
      <c r="B46" s="1"/>
      <c r="C46" s="246" t="s">
        <v>50</v>
      </c>
      <c r="D46" s="239">
        <f>Transparency!GF31</f>
        <v>62</v>
      </c>
      <c r="E46" s="238"/>
      <c r="F46" s="239">
        <f>Accountability!GF34</f>
        <v>36</v>
      </c>
      <c r="G46" s="238"/>
      <c r="H46" s="239">
        <f>Consistency!GF27</f>
        <v>30</v>
      </c>
      <c r="I46" s="243"/>
      <c r="J46" s="238">
        <f t="shared" si="4"/>
        <v>40</v>
      </c>
      <c r="K46" s="273">
        <f t="shared" si="5"/>
        <v>40</v>
      </c>
      <c r="L46" s="281">
        <f t="shared" si="6"/>
        <v>36</v>
      </c>
      <c r="M46" s="470">
        <f t="shared" si="3"/>
        <v>0.33333333333333331</v>
      </c>
      <c r="N46" s="277">
        <v>37</v>
      </c>
      <c r="O46" s="139">
        <v>97</v>
      </c>
    </row>
    <row r="47" spans="1:15">
      <c r="A47" s="1"/>
      <c r="B47" s="1"/>
      <c r="C47" s="253" t="s">
        <v>51</v>
      </c>
      <c r="D47" s="253">
        <f>Transparency!FJ31</f>
        <v>59</v>
      </c>
      <c r="E47" s="254"/>
      <c r="F47" s="253">
        <f>Accountability!FJ34</f>
        <v>19</v>
      </c>
      <c r="G47" s="254"/>
      <c r="H47" s="253">
        <f>Consistency!FJ27</f>
        <v>45</v>
      </c>
      <c r="I47" s="255"/>
      <c r="J47" s="254">
        <f t="shared" si="4"/>
        <v>39</v>
      </c>
      <c r="K47" s="272">
        <f t="shared" si="5"/>
        <v>39</v>
      </c>
      <c r="L47" s="279">
        <f t="shared" si="6"/>
        <v>38</v>
      </c>
      <c r="M47" s="472">
        <f t="shared" si="3"/>
        <v>0.32500000000000001</v>
      </c>
      <c r="N47" s="276">
        <v>38</v>
      </c>
      <c r="O47" s="139">
        <v>56</v>
      </c>
    </row>
    <row r="48" spans="1:15">
      <c r="A48" s="1"/>
      <c r="B48" s="1"/>
      <c r="C48" s="239" t="s">
        <v>52</v>
      </c>
      <c r="D48" s="239">
        <f>Transparency!R31</f>
        <v>58</v>
      </c>
      <c r="E48" s="238"/>
      <c r="F48" s="239">
        <f>Accountability!R34</f>
        <v>19</v>
      </c>
      <c r="G48" s="238"/>
      <c r="H48" s="239">
        <f>Consistency!R27</f>
        <v>45</v>
      </c>
      <c r="I48" s="243"/>
      <c r="J48" s="238">
        <f t="shared" si="4"/>
        <v>39</v>
      </c>
      <c r="K48" s="273">
        <f t="shared" si="5"/>
        <v>39</v>
      </c>
      <c r="L48" s="281">
        <f t="shared" si="6"/>
        <v>38</v>
      </c>
      <c r="M48" s="470">
        <f t="shared" si="3"/>
        <v>0.32500000000000001</v>
      </c>
      <c r="N48" s="277">
        <v>39</v>
      </c>
      <c r="O48" s="141">
        <v>43</v>
      </c>
    </row>
    <row r="49" spans="1:15">
      <c r="A49" s="1"/>
      <c r="B49" s="1"/>
      <c r="C49" s="258" t="s">
        <v>53</v>
      </c>
      <c r="D49" s="253">
        <f>Transparency!EF31</f>
        <v>65</v>
      </c>
      <c r="E49" s="254"/>
      <c r="F49" s="253">
        <f>Accountability!EF34</f>
        <v>17</v>
      </c>
      <c r="G49" s="254"/>
      <c r="H49" s="253">
        <f>Consistency!EF27</f>
        <v>40</v>
      </c>
      <c r="I49" s="255"/>
      <c r="J49" s="254">
        <f t="shared" si="4"/>
        <v>38</v>
      </c>
      <c r="K49" s="272">
        <f t="shared" si="5"/>
        <v>38</v>
      </c>
      <c r="L49" s="279">
        <f t="shared" si="6"/>
        <v>40</v>
      </c>
      <c r="M49" s="472">
        <f t="shared" si="3"/>
        <v>0.31666666666666665</v>
      </c>
      <c r="N49" s="276">
        <v>40</v>
      </c>
      <c r="O49" s="139">
        <v>9</v>
      </c>
    </row>
    <row r="50" spans="1:15">
      <c r="A50" s="1"/>
      <c r="B50" s="1"/>
      <c r="C50" s="245" t="s">
        <v>54</v>
      </c>
      <c r="D50" s="239">
        <f>Transparency!DB31</f>
        <v>48</v>
      </c>
      <c r="E50" s="238"/>
      <c r="F50" s="239">
        <f>Accountability!DB34</f>
        <v>39</v>
      </c>
      <c r="G50" s="238"/>
      <c r="H50" s="239">
        <f>Consistency!DB27</f>
        <v>30</v>
      </c>
      <c r="I50" s="243"/>
      <c r="J50" s="238">
        <f t="shared" si="4"/>
        <v>38</v>
      </c>
      <c r="K50" s="273">
        <f t="shared" si="5"/>
        <v>38</v>
      </c>
      <c r="L50" s="281">
        <f t="shared" si="6"/>
        <v>40</v>
      </c>
      <c r="M50" s="470">
        <f t="shared" si="3"/>
        <v>0.31666666666666665</v>
      </c>
      <c r="N50" s="277">
        <v>41</v>
      </c>
      <c r="O50" s="141">
        <v>47</v>
      </c>
    </row>
    <row r="51" spans="1:15">
      <c r="A51" s="1"/>
      <c r="B51" s="1"/>
      <c r="C51" s="268" t="s">
        <v>55</v>
      </c>
      <c r="D51" s="253">
        <f>Transparency!BH31</f>
        <v>45</v>
      </c>
      <c r="E51" s="254"/>
      <c r="F51" s="253">
        <f>Accountability!BH34</f>
        <v>47</v>
      </c>
      <c r="G51" s="254"/>
      <c r="H51" s="253">
        <f>Consistency!BH27</f>
        <v>25</v>
      </c>
      <c r="I51" s="255"/>
      <c r="J51" s="254">
        <f t="shared" si="4"/>
        <v>38</v>
      </c>
      <c r="K51" s="272">
        <f t="shared" si="5"/>
        <v>38</v>
      </c>
      <c r="L51" s="279">
        <f t="shared" si="6"/>
        <v>40</v>
      </c>
      <c r="M51" s="472">
        <f t="shared" si="3"/>
        <v>0.31666666666666665</v>
      </c>
      <c r="N51" s="276">
        <v>42</v>
      </c>
      <c r="O51" s="139">
        <v>61</v>
      </c>
    </row>
    <row r="52" spans="1:15">
      <c r="A52" s="1"/>
      <c r="B52" s="1"/>
      <c r="C52" s="239" t="s">
        <v>56</v>
      </c>
      <c r="D52" s="239">
        <f>Transparency!EL31</f>
        <v>58</v>
      </c>
      <c r="E52" s="238"/>
      <c r="F52" s="239">
        <f>Accountability!EL34</f>
        <v>45</v>
      </c>
      <c r="G52" s="238"/>
      <c r="H52" s="239">
        <f>Consistency!EL27</f>
        <v>20</v>
      </c>
      <c r="I52" s="243"/>
      <c r="J52" s="238">
        <f t="shared" si="4"/>
        <v>38</v>
      </c>
      <c r="K52" s="273">
        <f t="shared" si="5"/>
        <v>38</v>
      </c>
      <c r="L52" s="281">
        <f t="shared" si="6"/>
        <v>40</v>
      </c>
      <c r="M52" s="470">
        <f t="shared" si="3"/>
        <v>0.31666666666666665</v>
      </c>
      <c r="N52" s="277">
        <v>43</v>
      </c>
      <c r="O52" s="139">
        <v>88</v>
      </c>
    </row>
    <row r="53" spans="1:15">
      <c r="A53" s="1"/>
      <c r="B53" s="1"/>
      <c r="C53" s="257" t="s">
        <v>57</v>
      </c>
      <c r="D53" s="253">
        <f>Transparency!CD31</f>
        <v>50</v>
      </c>
      <c r="E53" s="254"/>
      <c r="F53" s="253">
        <f>Accountability!CD34</f>
        <v>36</v>
      </c>
      <c r="G53" s="254"/>
      <c r="H53" s="253">
        <f>Consistency!CD27</f>
        <v>30</v>
      </c>
      <c r="I53" s="255"/>
      <c r="J53" s="254">
        <f t="shared" si="4"/>
        <v>37</v>
      </c>
      <c r="K53" s="272">
        <f t="shared" si="5"/>
        <v>37</v>
      </c>
      <c r="L53" s="279">
        <f t="shared" si="6"/>
        <v>44</v>
      </c>
      <c r="M53" s="472">
        <f t="shared" si="3"/>
        <v>0.30833333333333335</v>
      </c>
      <c r="N53" s="276">
        <v>44</v>
      </c>
      <c r="O53" s="139">
        <v>90</v>
      </c>
    </row>
    <row r="54" spans="1:15">
      <c r="A54" s="1"/>
      <c r="B54" s="1"/>
      <c r="C54" s="245" t="s">
        <v>58</v>
      </c>
      <c r="D54" s="239">
        <f>Transparency!AN31</f>
        <v>43</v>
      </c>
      <c r="E54" s="238"/>
      <c r="F54" s="239">
        <f>Accountability!AN34</f>
        <v>52</v>
      </c>
      <c r="G54" s="238"/>
      <c r="H54" s="239">
        <f>Consistency!AN27</f>
        <v>20</v>
      </c>
      <c r="I54" s="243"/>
      <c r="J54" s="238">
        <f t="shared" si="4"/>
        <v>37</v>
      </c>
      <c r="K54" s="273">
        <f t="shared" si="5"/>
        <v>37</v>
      </c>
      <c r="L54" s="281">
        <f t="shared" si="6"/>
        <v>44</v>
      </c>
      <c r="M54" s="470">
        <f t="shared" si="3"/>
        <v>0.30833333333333335</v>
      </c>
      <c r="N54" s="277">
        <v>45</v>
      </c>
      <c r="O54" s="139">
        <v>60</v>
      </c>
    </row>
    <row r="55" spans="1:15">
      <c r="A55" s="1"/>
      <c r="B55" s="1"/>
      <c r="C55" s="262" t="s">
        <v>59</v>
      </c>
      <c r="D55" s="253">
        <f>Transparency!AV31</f>
        <v>67</v>
      </c>
      <c r="E55" s="254"/>
      <c r="F55" s="253">
        <f>Accountability!AV34</f>
        <v>4</v>
      </c>
      <c r="G55" s="254"/>
      <c r="H55" s="253">
        <f>Consistency!AV27</f>
        <v>45</v>
      </c>
      <c r="I55" s="255"/>
      <c r="J55" s="254">
        <f t="shared" si="4"/>
        <v>36</v>
      </c>
      <c r="K55" s="272">
        <f t="shared" si="5"/>
        <v>36</v>
      </c>
      <c r="L55" s="279">
        <f t="shared" si="6"/>
        <v>46</v>
      </c>
      <c r="M55" s="472">
        <f t="shared" si="3"/>
        <v>0.3</v>
      </c>
      <c r="N55" s="276">
        <v>46</v>
      </c>
      <c r="O55" s="139">
        <v>75</v>
      </c>
    </row>
    <row r="56" spans="1:15">
      <c r="A56" s="1"/>
      <c r="B56" s="1"/>
      <c r="C56" s="246" t="s">
        <v>60</v>
      </c>
      <c r="D56" s="239">
        <f>Transparency!CH31</f>
        <v>67</v>
      </c>
      <c r="E56" s="238"/>
      <c r="F56" s="239">
        <f>Accountability!CH34</f>
        <v>15</v>
      </c>
      <c r="G56" s="238"/>
      <c r="H56" s="239">
        <f>Consistency!CH27</f>
        <v>35</v>
      </c>
      <c r="I56" s="243"/>
      <c r="J56" s="238">
        <f t="shared" si="4"/>
        <v>36</v>
      </c>
      <c r="K56" s="273">
        <f t="shared" si="5"/>
        <v>36</v>
      </c>
      <c r="L56" s="281">
        <f t="shared" si="6"/>
        <v>46</v>
      </c>
      <c r="M56" s="470">
        <f t="shared" si="3"/>
        <v>0.3</v>
      </c>
      <c r="N56" s="277">
        <v>47</v>
      </c>
      <c r="O56" s="139">
        <v>55</v>
      </c>
    </row>
    <row r="57" spans="1:15">
      <c r="A57" s="1"/>
      <c r="B57" s="1"/>
      <c r="C57" s="253" t="s">
        <v>61</v>
      </c>
      <c r="D57" s="253">
        <f>Transparency!FL31</f>
        <v>52</v>
      </c>
      <c r="E57" s="254"/>
      <c r="F57" s="253">
        <f>Accountability!FL34</f>
        <v>36</v>
      </c>
      <c r="G57" s="254"/>
      <c r="H57" s="253">
        <f>Consistency!FL27</f>
        <v>25</v>
      </c>
      <c r="I57" s="255"/>
      <c r="J57" s="254">
        <f t="shared" si="4"/>
        <v>36</v>
      </c>
      <c r="K57" s="272">
        <f t="shared" si="5"/>
        <v>36</v>
      </c>
      <c r="L57" s="279">
        <f t="shared" si="6"/>
        <v>46</v>
      </c>
      <c r="M57" s="472">
        <f t="shared" si="3"/>
        <v>0.3</v>
      </c>
      <c r="N57" s="276">
        <v>48</v>
      </c>
      <c r="O57" s="141">
        <v>50</v>
      </c>
    </row>
    <row r="58" spans="1:15">
      <c r="A58" s="1"/>
      <c r="B58" s="1"/>
      <c r="C58" s="245" t="s">
        <v>62</v>
      </c>
      <c r="D58" s="239">
        <f>Transparency!DV31</f>
        <v>87</v>
      </c>
      <c r="E58" s="238"/>
      <c r="F58" s="239">
        <f>Accountability!DV34</f>
        <v>18</v>
      </c>
      <c r="G58" s="238"/>
      <c r="H58" s="239">
        <f>Consistency!DV27</f>
        <v>20</v>
      </c>
      <c r="I58" s="243"/>
      <c r="J58" s="238">
        <f t="shared" si="4"/>
        <v>36</v>
      </c>
      <c r="K58" s="273">
        <f t="shared" si="5"/>
        <v>36</v>
      </c>
      <c r="L58" s="281">
        <f t="shared" si="6"/>
        <v>46</v>
      </c>
      <c r="M58" s="470">
        <f t="shared" si="3"/>
        <v>0.3</v>
      </c>
      <c r="N58" s="277">
        <v>49</v>
      </c>
      <c r="O58" s="139">
        <v>84</v>
      </c>
    </row>
    <row r="59" spans="1:15">
      <c r="A59" s="1"/>
      <c r="B59" s="1"/>
      <c r="C59" s="256" t="s">
        <v>63</v>
      </c>
      <c r="D59" s="253">
        <f>Transparency!AF31</f>
        <v>49</v>
      </c>
      <c r="E59" s="254"/>
      <c r="F59" s="253">
        <f>Accountability!AF34</f>
        <v>18</v>
      </c>
      <c r="G59" s="254"/>
      <c r="H59" s="253">
        <f>Consistency!AF27</f>
        <v>40</v>
      </c>
      <c r="I59" s="255"/>
      <c r="J59" s="254">
        <f t="shared" si="4"/>
        <v>35</v>
      </c>
      <c r="K59" s="272">
        <f t="shared" si="5"/>
        <v>35</v>
      </c>
      <c r="L59" s="279">
        <f t="shared" si="6"/>
        <v>50</v>
      </c>
      <c r="M59" s="472">
        <f t="shared" si="3"/>
        <v>0.29166666666666669</v>
      </c>
      <c r="N59" s="276">
        <v>50</v>
      </c>
      <c r="O59" s="139">
        <v>77</v>
      </c>
    </row>
    <row r="60" spans="1:15">
      <c r="A60" s="1"/>
      <c r="B60" s="1"/>
      <c r="C60" s="245" t="s">
        <v>64</v>
      </c>
      <c r="D60" s="239">
        <f>Transparency!FP31</f>
        <v>60</v>
      </c>
      <c r="E60" s="238"/>
      <c r="F60" s="239">
        <f>Accountability!FP34</f>
        <v>22</v>
      </c>
      <c r="G60" s="238"/>
      <c r="H60" s="239">
        <f>Consistency!FP27</f>
        <v>30</v>
      </c>
      <c r="I60" s="243"/>
      <c r="J60" s="238">
        <f t="shared" si="4"/>
        <v>35</v>
      </c>
      <c r="K60" s="273">
        <f t="shared" si="5"/>
        <v>35</v>
      </c>
      <c r="L60" s="281">
        <f t="shared" si="6"/>
        <v>50</v>
      </c>
      <c r="M60" s="470">
        <f t="shared" si="3"/>
        <v>0.29166666666666669</v>
      </c>
      <c r="N60" s="277">
        <v>51</v>
      </c>
      <c r="O60" s="141">
        <v>35</v>
      </c>
    </row>
    <row r="61" spans="1:15">
      <c r="A61" s="1"/>
      <c r="B61" s="1"/>
      <c r="C61" s="256" t="s">
        <v>65</v>
      </c>
      <c r="D61" s="253">
        <f>Transparency!DF31</f>
        <v>67</v>
      </c>
      <c r="E61" s="254"/>
      <c r="F61" s="253">
        <f>Accountability!DF34</f>
        <v>17</v>
      </c>
      <c r="G61" s="254"/>
      <c r="H61" s="253">
        <f>Consistency!DF27</f>
        <v>30</v>
      </c>
      <c r="I61" s="255"/>
      <c r="J61" s="254">
        <f t="shared" si="4"/>
        <v>35</v>
      </c>
      <c r="K61" s="272">
        <f t="shared" si="5"/>
        <v>35</v>
      </c>
      <c r="L61" s="279">
        <f t="shared" si="6"/>
        <v>50</v>
      </c>
      <c r="M61" s="472">
        <f t="shared" si="3"/>
        <v>0.29166666666666669</v>
      </c>
      <c r="N61" s="276">
        <v>52</v>
      </c>
      <c r="O61" s="139">
        <v>5</v>
      </c>
    </row>
    <row r="62" spans="1:15">
      <c r="A62" s="1"/>
      <c r="B62" s="1"/>
      <c r="C62" s="245" t="s">
        <v>66</v>
      </c>
      <c r="D62" s="239">
        <f>Transparency!DR31</f>
        <v>55</v>
      </c>
      <c r="E62" s="238"/>
      <c r="F62" s="239">
        <f>Accountability!DR34</f>
        <v>32</v>
      </c>
      <c r="G62" s="238"/>
      <c r="H62" s="239">
        <f>Consistency!DR27</f>
        <v>25</v>
      </c>
      <c r="I62" s="243"/>
      <c r="J62" s="238">
        <f t="shared" si="4"/>
        <v>35</v>
      </c>
      <c r="K62" s="273">
        <f t="shared" si="5"/>
        <v>35</v>
      </c>
      <c r="L62" s="281">
        <f t="shared" si="6"/>
        <v>50</v>
      </c>
      <c r="M62" s="470">
        <f t="shared" si="3"/>
        <v>0.29166666666666669</v>
      </c>
      <c r="N62" s="277">
        <v>53</v>
      </c>
      <c r="O62" s="139">
        <v>53</v>
      </c>
    </row>
    <row r="63" spans="1:15">
      <c r="A63" s="1"/>
      <c r="B63" s="1"/>
      <c r="C63" s="257" t="s">
        <v>67</v>
      </c>
      <c r="D63" s="253">
        <f>Transparency!CT31</f>
        <v>65</v>
      </c>
      <c r="E63" s="254"/>
      <c r="F63" s="253">
        <f>Accountability!CT34</f>
        <v>24</v>
      </c>
      <c r="G63" s="254"/>
      <c r="H63" s="253">
        <f>Consistency!CT27</f>
        <v>25</v>
      </c>
      <c r="I63" s="255"/>
      <c r="J63" s="254">
        <f t="shared" si="4"/>
        <v>35</v>
      </c>
      <c r="K63" s="272">
        <f t="shared" si="5"/>
        <v>35</v>
      </c>
      <c r="L63" s="279">
        <f t="shared" si="6"/>
        <v>50</v>
      </c>
      <c r="M63" s="472">
        <f t="shared" si="3"/>
        <v>0.29166666666666669</v>
      </c>
      <c r="N63" s="276">
        <v>54</v>
      </c>
      <c r="O63" s="141">
        <v>26</v>
      </c>
    </row>
    <row r="64" spans="1:15">
      <c r="A64" s="1"/>
      <c r="B64" s="1"/>
      <c r="C64" s="246" t="s">
        <v>68</v>
      </c>
      <c r="D64" s="239">
        <f>Transparency!CB31</f>
        <v>60</v>
      </c>
      <c r="E64" s="238"/>
      <c r="F64" s="239">
        <f>Accountability!CB34</f>
        <v>34</v>
      </c>
      <c r="G64" s="238"/>
      <c r="H64" s="239">
        <f>Consistency!CB27</f>
        <v>20</v>
      </c>
      <c r="I64" s="243"/>
      <c r="J64" s="238">
        <f t="shared" si="4"/>
        <v>35</v>
      </c>
      <c r="K64" s="273">
        <f t="shared" si="5"/>
        <v>35</v>
      </c>
      <c r="L64" s="281">
        <f t="shared" si="6"/>
        <v>50</v>
      </c>
      <c r="M64" s="470">
        <f t="shared" si="3"/>
        <v>0.29166666666666669</v>
      </c>
      <c r="N64" s="277">
        <v>55</v>
      </c>
      <c r="O64" s="139">
        <v>73</v>
      </c>
    </row>
    <row r="65" spans="1:15">
      <c r="A65" s="1"/>
      <c r="B65" s="1"/>
      <c r="C65" s="257" t="s">
        <v>69</v>
      </c>
      <c r="D65" s="253">
        <f>Transparency!GL31</f>
        <v>42</v>
      </c>
      <c r="E65" s="254"/>
      <c r="F65" s="253">
        <f>Accountability!GL34</f>
        <v>15</v>
      </c>
      <c r="G65" s="254"/>
      <c r="H65" s="253">
        <f>Consistency!GL27</f>
        <v>45</v>
      </c>
      <c r="I65" s="255"/>
      <c r="J65" s="254">
        <f t="shared" si="4"/>
        <v>34</v>
      </c>
      <c r="K65" s="272">
        <f t="shared" si="5"/>
        <v>34</v>
      </c>
      <c r="L65" s="279">
        <f t="shared" si="6"/>
        <v>56</v>
      </c>
      <c r="M65" s="472">
        <f t="shared" si="3"/>
        <v>0.28333333333333333</v>
      </c>
      <c r="N65" s="276">
        <v>56</v>
      </c>
      <c r="O65" s="139">
        <v>78</v>
      </c>
    </row>
    <row r="66" spans="1:15">
      <c r="A66" s="1"/>
      <c r="B66" s="1"/>
      <c r="C66" s="247" t="s">
        <v>70</v>
      </c>
      <c r="D66" s="239">
        <f>Transparency!AR31</f>
        <v>49</v>
      </c>
      <c r="E66" s="238"/>
      <c r="F66" s="239">
        <f>Accountability!AR34</f>
        <v>17</v>
      </c>
      <c r="G66" s="238"/>
      <c r="H66" s="239">
        <f>Consistency!AR27</f>
        <v>40</v>
      </c>
      <c r="I66" s="243"/>
      <c r="J66" s="238">
        <f t="shared" si="4"/>
        <v>34</v>
      </c>
      <c r="K66" s="273">
        <f t="shared" si="5"/>
        <v>34</v>
      </c>
      <c r="L66" s="281">
        <f t="shared" si="6"/>
        <v>56</v>
      </c>
      <c r="M66" s="470">
        <f t="shared" si="3"/>
        <v>0.28333333333333333</v>
      </c>
      <c r="N66" s="277">
        <v>57</v>
      </c>
      <c r="O66" s="139">
        <v>59</v>
      </c>
    </row>
    <row r="67" spans="1:15">
      <c r="A67" s="1"/>
      <c r="B67" s="1"/>
      <c r="C67" s="256" t="s">
        <v>71</v>
      </c>
      <c r="D67" s="253">
        <f>Transparency!DN31</f>
        <v>60</v>
      </c>
      <c r="E67" s="254"/>
      <c r="F67" s="253">
        <f>Accountability!DN34</f>
        <v>19</v>
      </c>
      <c r="G67" s="254"/>
      <c r="H67" s="253">
        <f>Consistency!DN27</f>
        <v>30</v>
      </c>
      <c r="I67" s="255"/>
      <c r="J67" s="254">
        <f t="shared" si="4"/>
        <v>34</v>
      </c>
      <c r="K67" s="272">
        <f t="shared" si="5"/>
        <v>34</v>
      </c>
      <c r="L67" s="279">
        <f t="shared" si="6"/>
        <v>56</v>
      </c>
      <c r="M67" s="472">
        <f t="shared" si="3"/>
        <v>0.28333333333333333</v>
      </c>
      <c r="N67" s="276">
        <v>58</v>
      </c>
      <c r="O67" s="139">
        <v>99</v>
      </c>
    </row>
    <row r="68" spans="1:15">
      <c r="A68" s="1"/>
      <c r="B68" s="1"/>
      <c r="C68" s="246" t="s">
        <v>72</v>
      </c>
      <c r="D68" s="239">
        <f>Transparency!CP31</f>
        <v>45</v>
      </c>
      <c r="E68" s="238"/>
      <c r="F68" s="239">
        <f>Accountability!CP34</f>
        <v>21</v>
      </c>
      <c r="G68" s="238"/>
      <c r="H68" s="239">
        <f>Consistency!CP27</f>
        <v>35</v>
      </c>
      <c r="I68" s="243"/>
      <c r="J68" s="238">
        <f t="shared" si="4"/>
        <v>33</v>
      </c>
      <c r="K68" s="273">
        <f t="shared" si="5"/>
        <v>33</v>
      </c>
      <c r="L68" s="281">
        <f t="shared" si="6"/>
        <v>59</v>
      </c>
      <c r="M68" s="470">
        <f t="shared" si="3"/>
        <v>0.27500000000000002</v>
      </c>
      <c r="N68" s="277">
        <v>59</v>
      </c>
      <c r="O68" s="139">
        <v>54</v>
      </c>
    </row>
    <row r="69" spans="1:15">
      <c r="A69" s="1"/>
      <c r="B69" s="1"/>
      <c r="C69" s="257" t="s">
        <v>73</v>
      </c>
      <c r="D69" s="253">
        <f>Transparency!CJ31</f>
        <v>70</v>
      </c>
      <c r="E69" s="254"/>
      <c r="F69" s="253">
        <f>Accountability!CJ34</f>
        <v>5</v>
      </c>
      <c r="G69" s="254"/>
      <c r="H69" s="253">
        <f>Consistency!CJ27</f>
        <v>35</v>
      </c>
      <c r="I69" s="255"/>
      <c r="J69" s="254">
        <f t="shared" si="4"/>
        <v>33</v>
      </c>
      <c r="K69" s="272">
        <f t="shared" si="5"/>
        <v>33</v>
      </c>
      <c r="L69" s="279">
        <f t="shared" si="6"/>
        <v>59</v>
      </c>
      <c r="M69" s="472">
        <f t="shared" si="3"/>
        <v>0.27500000000000002</v>
      </c>
      <c r="N69" s="276">
        <v>60</v>
      </c>
      <c r="O69" s="139">
        <v>66</v>
      </c>
    </row>
    <row r="70" spans="1:15">
      <c r="A70" s="1"/>
      <c r="B70" s="1"/>
      <c r="C70" s="246" t="s">
        <v>74</v>
      </c>
      <c r="D70" s="239">
        <f>Transparency!GB31</f>
        <v>48</v>
      </c>
      <c r="E70" s="238"/>
      <c r="F70" s="239">
        <f>Accountability!GB34</f>
        <v>30</v>
      </c>
      <c r="G70" s="238"/>
      <c r="H70" s="239">
        <f>Consistency!GB27</f>
        <v>25</v>
      </c>
      <c r="I70" s="243"/>
      <c r="J70" s="238">
        <f t="shared" si="4"/>
        <v>33</v>
      </c>
      <c r="K70" s="273">
        <f t="shared" si="5"/>
        <v>33</v>
      </c>
      <c r="L70" s="281">
        <f t="shared" si="6"/>
        <v>59</v>
      </c>
      <c r="M70" s="470">
        <f t="shared" si="3"/>
        <v>0.27500000000000002</v>
      </c>
      <c r="N70" s="277">
        <v>61</v>
      </c>
      <c r="O70" s="141">
        <v>49</v>
      </c>
    </row>
    <row r="71" spans="1:15">
      <c r="A71" s="1"/>
      <c r="B71" s="1"/>
      <c r="C71" s="253" t="s">
        <v>75</v>
      </c>
      <c r="D71" s="253">
        <f>Transparency!V31</f>
        <v>67</v>
      </c>
      <c r="E71" s="254"/>
      <c r="F71" s="253">
        <f>Accountability!V34</f>
        <v>15</v>
      </c>
      <c r="G71" s="254"/>
      <c r="H71" s="253">
        <f>Consistency!V27</f>
        <v>25</v>
      </c>
      <c r="I71" s="255"/>
      <c r="J71" s="254">
        <f t="shared" si="4"/>
        <v>32</v>
      </c>
      <c r="K71" s="272">
        <f t="shared" si="5"/>
        <v>32</v>
      </c>
      <c r="L71" s="279">
        <f t="shared" si="6"/>
        <v>62</v>
      </c>
      <c r="M71" s="472">
        <f t="shared" si="3"/>
        <v>0.26666666666666666</v>
      </c>
      <c r="N71" s="276">
        <v>62</v>
      </c>
      <c r="O71" s="139">
        <v>86</v>
      </c>
    </row>
    <row r="72" spans="1:15">
      <c r="A72" s="1"/>
      <c r="B72" s="1"/>
      <c r="C72" s="246" t="s">
        <v>76</v>
      </c>
      <c r="D72" s="239">
        <f>Transparency!GH31</f>
        <v>32</v>
      </c>
      <c r="E72" s="238"/>
      <c r="F72" s="239">
        <f>Accountability!GH34</f>
        <v>9</v>
      </c>
      <c r="G72" s="238"/>
      <c r="H72" s="239">
        <f>Consistency!GH27</f>
        <v>50</v>
      </c>
      <c r="I72" s="243"/>
      <c r="J72" s="238">
        <f t="shared" si="4"/>
        <v>31</v>
      </c>
      <c r="K72" s="273">
        <f t="shared" si="5"/>
        <v>31</v>
      </c>
      <c r="L72" s="281">
        <f t="shared" si="6"/>
        <v>63</v>
      </c>
      <c r="M72" s="470">
        <f t="shared" si="3"/>
        <v>0.25833333333333336</v>
      </c>
      <c r="N72" s="277">
        <v>63</v>
      </c>
      <c r="O72" s="139">
        <v>70</v>
      </c>
    </row>
    <row r="73" spans="1:15">
      <c r="A73" s="1"/>
      <c r="B73" s="1"/>
      <c r="C73" s="253" t="s">
        <v>77</v>
      </c>
      <c r="D73" s="253">
        <f>Transparency!Z31</f>
        <v>47</v>
      </c>
      <c r="E73" s="254"/>
      <c r="F73" s="253">
        <f>Accountability!Z34</f>
        <v>10</v>
      </c>
      <c r="G73" s="254"/>
      <c r="H73" s="253">
        <f>Consistency!Z27</f>
        <v>40</v>
      </c>
      <c r="I73" s="255"/>
      <c r="J73" s="254">
        <f t="shared" si="4"/>
        <v>31</v>
      </c>
      <c r="K73" s="272">
        <f t="shared" si="5"/>
        <v>31</v>
      </c>
      <c r="L73" s="279">
        <f t="shared" si="6"/>
        <v>63</v>
      </c>
      <c r="M73" s="472">
        <f t="shared" si="3"/>
        <v>0.25833333333333336</v>
      </c>
      <c r="N73" s="276">
        <v>64</v>
      </c>
      <c r="O73" s="139">
        <v>12</v>
      </c>
    </row>
    <row r="74" spans="1:15">
      <c r="A74" s="1"/>
      <c r="B74" s="1"/>
      <c r="C74" s="245" t="s">
        <v>78</v>
      </c>
      <c r="D74" s="239">
        <f>Transparency!DT31</f>
        <v>37</v>
      </c>
      <c r="E74" s="238"/>
      <c r="F74" s="239">
        <f>Accountability!DT34</f>
        <v>22</v>
      </c>
      <c r="G74" s="238"/>
      <c r="H74" s="239">
        <f>Consistency!DT27</f>
        <v>35</v>
      </c>
      <c r="I74" s="243"/>
      <c r="J74" s="238">
        <f t="shared" ref="J74:J109" si="7">ROUND((D74*$E$111)+(F74*$G$111)+(H74*$I$111),0)</f>
        <v>31</v>
      </c>
      <c r="K74" s="273">
        <f t="shared" ref="K74:K105" si="8">J74</f>
        <v>31</v>
      </c>
      <c r="L74" s="281">
        <f t="shared" ref="L74:L105" si="9">_xlfn.RANK.EQ(K74,$K$10:$K$109,0)</f>
        <v>63</v>
      </c>
      <c r="M74" s="470">
        <f t="shared" si="3"/>
        <v>0.25833333333333336</v>
      </c>
      <c r="N74" s="277">
        <v>65</v>
      </c>
      <c r="O74" s="139">
        <v>72</v>
      </c>
    </row>
    <row r="75" spans="1:15">
      <c r="A75" s="1"/>
      <c r="B75" s="1"/>
      <c r="C75" s="253" t="s">
        <v>79</v>
      </c>
      <c r="D75" s="253">
        <f>Transparency!FF31</f>
        <v>45</v>
      </c>
      <c r="E75" s="254"/>
      <c r="F75" s="253">
        <f>Accountability!FF34</f>
        <v>17</v>
      </c>
      <c r="G75" s="254"/>
      <c r="H75" s="253">
        <f>Consistency!FF27</f>
        <v>35</v>
      </c>
      <c r="I75" s="255"/>
      <c r="J75" s="254">
        <f t="shared" si="7"/>
        <v>31</v>
      </c>
      <c r="K75" s="272">
        <f t="shared" si="8"/>
        <v>31</v>
      </c>
      <c r="L75" s="279">
        <f t="shared" si="9"/>
        <v>63</v>
      </c>
      <c r="M75" s="472">
        <f t="shared" ref="M75:M109" si="10">K75/120</f>
        <v>0.25833333333333336</v>
      </c>
      <c r="N75" s="276">
        <v>66</v>
      </c>
      <c r="O75" s="141">
        <v>41</v>
      </c>
    </row>
    <row r="76" spans="1:15">
      <c r="A76" s="1"/>
      <c r="B76" s="1"/>
      <c r="C76" s="244" t="s">
        <v>80</v>
      </c>
      <c r="D76" s="239">
        <f>Transparency!EZ31</f>
        <v>58</v>
      </c>
      <c r="E76" s="238"/>
      <c r="F76" s="239">
        <f>Accountability!EZ34</f>
        <v>14</v>
      </c>
      <c r="G76" s="238"/>
      <c r="H76" s="239">
        <f>Consistency!EZ27</f>
        <v>30</v>
      </c>
      <c r="I76" s="243"/>
      <c r="J76" s="238">
        <f t="shared" si="7"/>
        <v>31</v>
      </c>
      <c r="K76" s="273">
        <f t="shared" si="8"/>
        <v>31</v>
      </c>
      <c r="L76" s="281">
        <f t="shared" si="9"/>
        <v>63</v>
      </c>
      <c r="M76" s="470">
        <f t="shared" si="10"/>
        <v>0.25833333333333336</v>
      </c>
      <c r="N76" s="277">
        <v>67</v>
      </c>
      <c r="O76" s="141">
        <v>30</v>
      </c>
    </row>
    <row r="77" spans="1:15" ht="31.5">
      <c r="A77" s="1"/>
      <c r="B77" s="1"/>
      <c r="C77" s="269" t="s">
        <v>81</v>
      </c>
      <c r="D77" s="258">
        <f>Transparency!BJ31</f>
        <v>55</v>
      </c>
      <c r="E77" s="259"/>
      <c r="F77" s="258">
        <f>Accountability!BJ34</f>
        <v>14</v>
      </c>
      <c r="G77" s="259"/>
      <c r="H77" s="258">
        <f>Consistency!BJ27</f>
        <v>30</v>
      </c>
      <c r="I77" s="260"/>
      <c r="J77" s="259">
        <f t="shared" si="7"/>
        <v>31</v>
      </c>
      <c r="K77" s="282">
        <f t="shared" si="8"/>
        <v>31</v>
      </c>
      <c r="L77" s="283">
        <f t="shared" si="9"/>
        <v>63</v>
      </c>
      <c r="M77" s="473">
        <f t="shared" si="10"/>
        <v>0.25833333333333336</v>
      </c>
      <c r="N77" s="287">
        <v>68</v>
      </c>
      <c r="O77" s="139">
        <v>89</v>
      </c>
    </row>
    <row r="78" spans="1:15">
      <c r="A78" s="1"/>
      <c r="B78" s="1"/>
      <c r="C78" s="245" t="s">
        <v>82</v>
      </c>
      <c r="D78" s="239">
        <f>Transparency!DZ31</f>
        <v>52</v>
      </c>
      <c r="E78" s="238"/>
      <c r="F78" s="239">
        <f>Accountability!DZ34</f>
        <v>22</v>
      </c>
      <c r="G78" s="238"/>
      <c r="H78" s="239">
        <f>Consistency!DZ27</f>
        <v>25</v>
      </c>
      <c r="I78" s="243"/>
      <c r="J78" s="238">
        <f t="shared" si="7"/>
        <v>31</v>
      </c>
      <c r="K78" s="273">
        <f t="shared" si="8"/>
        <v>31</v>
      </c>
      <c r="L78" s="281">
        <f t="shared" si="9"/>
        <v>63</v>
      </c>
      <c r="M78" s="470">
        <f t="shared" si="10"/>
        <v>0.25833333333333336</v>
      </c>
      <c r="N78" s="277">
        <v>69</v>
      </c>
      <c r="O78" s="141">
        <v>42</v>
      </c>
    </row>
    <row r="79" spans="1:15">
      <c r="A79" s="1"/>
      <c r="B79" s="1"/>
      <c r="C79" s="257" t="s">
        <v>83</v>
      </c>
      <c r="D79" s="253">
        <f>Transparency!ET31</f>
        <v>42</v>
      </c>
      <c r="E79" s="254"/>
      <c r="F79" s="253">
        <f>Accountability!ET34</f>
        <v>9</v>
      </c>
      <c r="G79" s="254"/>
      <c r="H79" s="253">
        <f>Consistency!ET27</f>
        <v>40</v>
      </c>
      <c r="I79" s="255"/>
      <c r="J79" s="254">
        <f t="shared" si="7"/>
        <v>30</v>
      </c>
      <c r="K79" s="272">
        <f t="shared" si="8"/>
        <v>30</v>
      </c>
      <c r="L79" s="279">
        <f t="shared" si="9"/>
        <v>70</v>
      </c>
      <c r="M79" s="472">
        <f t="shared" si="10"/>
        <v>0.25</v>
      </c>
      <c r="N79" s="276">
        <v>70</v>
      </c>
      <c r="O79" s="141">
        <v>15</v>
      </c>
    </row>
    <row r="80" spans="1:15">
      <c r="A80" s="1"/>
      <c r="B80" s="1"/>
      <c r="C80" s="245" t="s">
        <v>84</v>
      </c>
      <c r="D80" s="239">
        <f>Transparency!ED31</f>
        <v>49</v>
      </c>
      <c r="E80" s="238"/>
      <c r="F80" s="239">
        <f>Accountability!ED34</f>
        <v>20</v>
      </c>
      <c r="G80" s="238"/>
      <c r="H80" s="239">
        <f>Consistency!ED27</f>
        <v>25</v>
      </c>
      <c r="I80" s="243"/>
      <c r="J80" s="238">
        <f t="shared" si="7"/>
        <v>29</v>
      </c>
      <c r="K80" s="273">
        <f t="shared" si="8"/>
        <v>29</v>
      </c>
      <c r="L80" s="281">
        <f t="shared" si="9"/>
        <v>71</v>
      </c>
      <c r="M80" s="470">
        <f t="shared" si="10"/>
        <v>0.24166666666666667</v>
      </c>
      <c r="N80" s="277">
        <v>71</v>
      </c>
      <c r="O80" s="139">
        <v>13</v>
      </c>
    </row>
    <row r="81" spans="1:15">
      <c r="A81" s="1"/>
      <c r="B81" s="1"/>
      <c r="C81" s="256" t="s">
        <v>85</v>
      </c>
      <c r="D81" s="253">
        <f>Transparency!DJ31</f>
        <v>52</v>
      </c>
      <c r="E81" s="254"/>
      <c r="F81" s="253">
        <f>Accountability!DJ34</f>
        <v>17</v>
      </c>
      <c r="G81" s="254"/>
      <c r="H81" s="253">
        <f>Consistency!DJ27</f>
        <v>25</v>
      </c>
      <c r="I81" s="255"/>
      <c r="J81" s="254">
        <f t="shared" si="7"/>
        <v>29</v>
      </c>
      <c r="K81" s="272">
        <f t="shared" si="8"/>
        <v>29</v>
      </c>
      <c r="L81" s="279">
        <f t="shared" si="9"/>
        <v>71</v>
      </c>
      <c r="M81" s="472">
        <f t="shared" si="10"/>
        <v>0.24166666666666667</v>
      </c>
      <c r="N81" s="276">
        <v>72</v>
      </c>
      <c r="O81" s="141">
        <v>33</v>
      </c>
    </row>
    <row r="82" spans="1:15">
      <c r="A82" s="1"/>
      <c r="B82" s="1"/>
      <c r="C82" s="246" t="s">
        <v>86</v>
      </c>
      <c r="D82" s="239">
        <f>Transparency!GR31</f>
        <v>78</v>
      </c>
      <c r="E82" s="238"/>
      <c r="F82" s="239">
        <f>Accountability!GR34</f>
        <v>15</v>
      </c>
      <c r="G82" s="238"/>
      <c r="H82" s="239">
        <f>Consistency!GR27</f>
        <v>10</v>
      </c>
      <c r="I82" s="243"/>
      <c r="J82" s="238">
        <f t="shared" si="7"/>
        <v>29</v>
      </c>
      <c r="K82" s="273">
        <f t="shared" si="8"/>
        <v>29</v>
      </c>
      <c r="L82" s="281">
        <f t="shared" si="9"/>
        <v>71</v>
      </c>
      <c r="M82" s="470">
        <f t="shared" si="10"/>
        <v>0.24166666666666667</v>
      </c>
      <c r="N82" s="277">
        <v>73</v>
      </c>
      <c r="O82" s="139">
        <v>71</v>
      </c>
    </row>
    <row r="83" spans="1:15">
      <c r="A83" s="1"/>
      <c r="B83" s="1"/>
      <c r="C83" s="256" t="s">
        <v>87</v>
      </c>
      <c r="D83" s="253">
        <f>Transparency!AJ31</f>
        <v>48</v>
      </c>
      <c r="E83" s="254"/>
      <c r="F83" s="253">
        <f>Accountability!AJ34</f>
        <v>10</v>
      </c>
      <c r="G83" s="254"/>
      <c r="H83" s="253">
        <f>Consistency!AJ27</f>
        <v>30</v>
      </c>
      <c r="I83" s="255"/>
      <c r="J83" s="254">
        <f t="shared" si="7"/>
        <v>28</v>
      </c>
      <c r="K83" s="272">
        <f t="shared" si="8"/>
        <v>28</v>
      </c>
      <c r="L83" s="279">
        <f t="shared" si="9"/>
        <v>74</v>
      </c>
      <c r="M83" s="472">
        <f t="shared" si="10"/>
        <v>0.23333333333333334</v>
      </c>
      <c r="N83" s="276">
        <v>74</v>
      </c>
      <c r="O83" s="141">
        <v>20</v>
      </c>
    </row>
    <row r="84" spans="1:15">
      <c r="A84" s="1"/>
      <c r="B84" s="1"/>
      <c r="C84" s="246" t="s">
        <v>88</v>
      </c>
      <c r="D84" s="239">
        <f>Transparency!CR31</f>
        <v>43</v>
      </c>
      <c r="E84" s="238"/>
      <c r="F84" s="239">
        <f>Accountability!CR34</f>
        <v>7</v>
      </c>
      <c r="G84" s="238"/>
      <c r="H84" s="239">
        <f>Consistency!CR27</f>
        <v>35</v>
      </c>
      <c r="I84" s="243"/>
      <c r="J84" s="238">
        <f t="shared" si="7"/>
        <v>27</v>
      </c>
      <c r="K84" s="273">
        <f t="shared" si="8"/>
        <v>27</v>
      </c>
      <c r="L84" s="281">
        <f t="shared" si="9"/>
        <v>75</v>
      </c>
      <c r="M84" s="470">
        <f t="shared" si="10"/>
        <v>0.22500000000000001</v>
      </c>
      <c r="N84" s="277">
        <v>75</v>
      </c>
      <c r="O84" s="141">
        <v>18</v>
      </c>
    </row>
    <row r="85" spans="1:15">
      <c r="A85" s="1"/>
      <c r="B85" s="1"/>
      <c r="C85" s="261" t="s">
        <v>89</v>
      </c>
      <c r="D85" s="253">
        <f>Transparency!CZ31</f>
        <v>44</v>
      </c>
      <c r="E85" s="254"/>
      <c r="F85" s="253">
        <f>Accountability!CZ34</f>
        <v>16</v>
      </c>
      <c r="G85" s="254"/>
      <c r="H85" s="253">
        <f>Consistency!CZ27</f>
        <v>25</v>
      </c>
      <c r="I85" s="255"/>
      <c r="J85" s="254">
        <f t="shared" si="7"/>
        <v>27</v>
      </c>
      <c r="K85" s="272">
        <f t="shared" si="8"/>
        <v>27</v>
      </c>
      <c r="L85" s="279">
        <f t="shared" si="9"/>
        <v>75</v>
      </c>
      <c r="M85" s="472">
        <f t="shared" si="10"/>
        <v>0.22500000000000001</v>
      </c>
      <c r="N85" s="276">
        <v>76</v>
      </c>
      <c r="O85" s="139">
        <v>68</v>
      </c>
    </row>
    <row r="86" spans="1:15">
      <c r="A86" s="1"/>
      <c r="B86" s="1"/>
      <c r="C86" s="245" t="s">
        <v>90</v>
      </c>
      <c r="D86" s="239">
        <f>Transparency!DL31</f>
        <v>32</v>
      </c>
      <c r="E86" s="238"/>
      <c r="F86" s="239">
        <f>Accountability!DL34</f>
        <v>0</v>
      </c>
      <c r="G86" s="238"/>
      <c r="H86" s="239">
        <f>Consistency!DL27</f>
        <v>45</v>
      </c>
      <c r="I86" s="243"/>
      <c r="J86" s="238">
        <f t="shared" si="7"/>
        <v>26</v>
      </c>
      <c r="K86" s="273">
        <f t="shared" si="8"/>
        <v>26</v>
      </c>
      <c r="L86" s="281">
        <f t="shared" si="9"/>
        <v>77</v>
      </c>
      <c r="M86" s="470">
        <f t="shared" si="10"/>
        <v>0.21666666666666667</v>
      </c>
      <c r="N86" s="277">
        <v>77</v>
      </c>
      <c r="O86" s="141">
        <v>1</v>
      </c>
    </row>
    <row r="87" spans="1:15">
      <c r="A87" s="1"/>
      <c r="B87" s="1"/>
      <c r="C87" s="253" t="s">
        <v>91</v>
      </c>
      <c r="D87" s="253">
        <f>Transparency!FN31</f>
        <v>22</v>
      </c>
      <c r="E87" s="254"/>
      <c r="F87" s="253">
        <f>Accountability!FN34</f>
        <v>14</v>
      </c>
      <c r="G87" s="254"/>
      <c r="H87" s="253">
        <f>Consistency!FN27</f>
        <v>40</v>
      </c>
      <c r="I87" s="255"/>
      <c r="J87" s="254">
        <f t="shared" si="7"/>
        <v>26</v>
      </c>
      <c r="K87" s="272">
        <f t="shared" si="8"/>
        <v>26</v>
      </c>
      <c r="L87" s="279">
        <f t="shared" si="9"/>
        <v>77</v>
      </c>
      <c r="M87" s="472">
        <f t="shared" si="10"/>
        <v>0.21666666666666667</v>
      </c>
      <c r="N87" s="276">
        <v>78</v>
      </c>
      <c r="O87" s="141">
        <v>27</v>
      </c>
    </row>
    <row r="88" spans="1:15">
      <c r="A88" s="1"/>
      <c r="B88" s="1"/>
      <c r="C88" s="246" t="s">
        <v>92</v>
      </c>
      <c r="D88" s="239">
        <f>Transparency!GJ31</f>
        <v>28</v>
      </c>
      <c r="E88" s="238"/>
      <c r="F88" s="239">
        <f>Accountability!GJ34</f>
        <v>19</v>
      </c>
      <c r="G88" s="238"/>
      <c r="H88" s="239">
        <f>Consistency!GJ27</f>
        <v>30</v>
      </c>
      <c r="I88" s="243"/>
      <c r="J88" s="238">
        <f t="shared" si="7"/>
        <v>26</v>
      </c>
      <c r="K88" s="273">
        <f t="shared" si="8"/>
        <v>26</v>
      </c>
      <c r="L88" s="281">
        <f t="shared" si="9"/>
        <v>77</v>
      </c>
      <c r="M88" s="470">
        <f t="shared" si="10"/>
        <v>0.21666666666666667</v>
      </c>
      <c r="N88" s="277">
        <v>79</v>
      </c>
      <c r="O88" s="139">
        <v>67</v>
      </c>
    </row>
    <row r="89" spans="1:15">
      <c r="A89" s="1"/>
      <c r="B89" s="1"/>
      <c r="C89" s="257" t="s">
        <v>93</v>
      </c>
      <c r="D89" s="253">
        <f>Transparency!BX31</f>
        <v>58</v>
      </c>
      <c r="E89" s="254"/>
      <c r="F89" s="253">
        <f>Accountability!BX34</f>
        <v>9</v>
      </c>
      <c r="G89" s="254"/>
      <c r="H89" s="253">
        <f>Consistency!BX27</f>
        <v>20</v>
      </c>
      <c r="I89" s="255"/>
      <c r="J89" s="254">
        <f t="shared" si="7"/>
        <v>26</v>
      </c>
      <c r="K89" s="272">
        <f t="shared" si="8"/>
        <v>26</v>
      </c>
      <c r="L89" s="279">
        <f t="shared" si="9"/>
        <v>77</v>
      </c>
      <c r="M89" s="472">
        <f t="shared" si="10"/>
        <v>0.21666666666666667</v>
      </c>
      <c r="N89" s="276">
        <v>80</v>
      </c>
      <c r="O89" s="141">
        <v>36</v>
      </c>
    </row>
    <row r="90" spans="1:15">
      <c r="A90" s="1"/>
      <c r="B90" s="1"/>
      <c r="C90" s="245" t="s">
        <v>94</v>
      </c>
      <c r="D90" s="239">
        <f>Transparency!BL31</f>
        <v>32</v>
      </c>
      <c r="E90" s="238"/>
      <c r="F90" s="239">
        <f>Accountability!BL34</f>
        <v>15</v>
      </c>
      <c r="G90" s="238"/>
      <c r="H90" s="239">
        <f>Consistency!BL27</f>
        <v>30</v>
      </c>
      <c r="I90" s="243"/>
      <c r="J90" s="238">
        <f t="shared" si="7"/>
        <v>25</v>
      </c>
      <c r="K90" s="273">
        <f t="shared" si="8"/>
        <v>25</v>
      </c>
      <c r="L90" s="281">
        <f t="shared" si="9"/>
        <v>81</v>
      </c>
      <c r="M90" s="470">
        <f t="shared" si="10"/>
        <v>0.20833333333333334</v>
      </c>
      <c r="N90" s="277">
        <v>81</v>
      </c>
      <c r="O90" s="141">
        <v>38</v>
      </c>
    </row>
    <row r="91" spans="1:15">
      <c r="A91" s="1"/>
      <c r="B91" s="1"/>
      <c r="C91" s="257" t="s">
        <v>95</v>
      </c>
      <c r="D91" s="253">
        <f>Transparency!GN31</f>
        <v>22</v>
      </c>
      <c r="E91" s="254"/>
      <c r="F91" s="253">
        <f>Accountability!GN34</f>
        <v>24</v>
      </c>
      <c r="G91" s="254"/>
      <c r="H91" s="253">
        <f>Consistency!GN27</f>
        <v>25</v>
      </c>
      <c r="I91" s="255"/>
      <c r="J91" s="254">
        <f t="shared" si="7"/>
        <v>24</v>
      </c>
      <c r="K91" s="272">
        <f t="shared" si="8"/>
        <v>24</v>
      </c>
      <c r="L91" s="279">
        <f t="shared" si="9"/>
        <v>82</v>
      </c>
      <c r="M91" s="472">
        <f t="shared" si="10"/>
        <v>0.2</v>
      </c>
      <c r="N91" s="276">
        <v>82</v>
      </c>
      <c r="O91" s="141">
        <v>48</v>
      </c>
    </row>
    <row r="92" spans="1:15">
      <c r="A92" s="1"/>
      <c r="B92" s="1"/>
      <c r="C92" s="250" t="s">
        <v>96</v>
      </c>
      <c r="D92" s="239">
        <f>Transparency!CX31</f>
        <v>32</v>
      </c>
      <c r="E92" s="238"/>
      <c r="F92" s="239">
        <f>Accountability!CX34</f>
        <v>17</v>
      </c>
      <c r="G92" s="238"/>
      <c r="H92" s="239">
        <f>Consistency!CX27</f>
        <v>25</v>
      </c>
      <c r="I92" s="243"/>
      <c r="J92" s="238">
        <f t="shared" si="7"/>
        <v>24</v>
      </c>
      <c r="K92" s="273">
        <f t="shared" si="8"/>
        <v>24</v>
      </c>
      <c r="L92" s="281">
        <f t="shared" si="9"/>
        <v>82</v>
      </c>
      <c r="M92" s="470">
        <f t="shared" si="10"/>
        <v>0.2</v>
      </c>
      <c r="N92" s="277">
        <v>83</v>
      </c>
      <c r="O92" s="139">
        <v>79</v>
      </c>
    </row>
    <row r="93" spans="1:15">
      <c r="A93" s="1"/>
      <c r="B93" s="1"/>
      <c r="C93" s="268" t="s">
        <v>97</v>
      </c>
      <c r="D93" s="253">
        <f>Transparency!BD31</f>
        <v>50</v>
      </c>
      <c r="E93" s="254"/>
      <c r="F93" s="253">
        <f>Accountability!BD34</f>
        <v>22</v>
      </c>
      <c r="G93" s="254"/>
      <c r="H93" s="253">
        <f>Consistency!BD27</f>
        <v>10</v>
      </c>
      <c r="I93" s="255"/>
      <c r="J93" s="254">
        <f t="shared" si="7"/>
        <v>24</v>
      </c>
      <c r="K93" s="272">
        <f t="shared" si="8"/>
        <v>24</v>
      </c>
      <c r="L93" s="279">
        <f t="shared" si="9"/>
        <v>82</v>
      </c>
      <c r="M93" s="472">
        <f t="shared" si="10"/>
        <v>0.2</v>
      </c>
      <c r="N93" s="276">
        <v>84</v>
      </c>
      <c r="O93" s="139">
        <v>52</v>
      </c>
    </row>
    <row r="94" spans="1:15">
      <c r="A94" s="1"/>
      <c r="B94" s="1"/>
      <c r="C94" s="245" t="s">
        <v>98</v>
      </c>
      <c r="D94" s="239">
        <f>Transparency!DX31</f>
        <v>40</v>
      </c>
      <c r="E94" s="238"/>
      <c r="F94" s="239">
        <f>Accountability!DX34</f>
        <v>25</v>
      </c>
      <c r="G94" s="238"/>
      <c r="H94" s="239">
        <f>Consistency!DX27</f>
        <v>10</v>
      </c>
      <c r="I94" s="243"/>
      <c r="J94" s="238">
        <f t="shared" si="7"/>
        <v>23</v>
      </c>
      <c r="K94" s="273">
        <f t="shared" si="8"/>
        <v>23</v>
      </c>
      <c r="L94" s="281">
        <f t="shared" si="9"/>
        <v>85</v>
      </c>
      <c r="M94" s="470">
        <f t="shared" si="10"/>
        <v>0.19166666666666668</v>
      </c>
      <c r="N94" s="277">
        <v>85</v>
      </c>
      <c r="O94" s="141">
        <v>23</v>
      </c>
    </row>
    <row r="95" spans="1:15">
      <c r="A95" s="1"/>
      <c r="B95" s="1"/>
      <c r="C95" s="253" t="s">
        <v>99</v>
      </c>
      <c r="D95" s="253">
        <f>Transparency!FT31</f>
        <v>50</v>
      </c>
      <c r="E95" s="254"/>
      <c r="F95" s="253">
        <f>Accountability!FT34</f>
        <v>19</v>
      </c>
      <c r="G95" s="254"/>
      <c r="H95" s="253">
        <f>Consistency!FT27</f>
        <v>10</v>
      </c>
      <c r="I95" s="255"/>
      <c r="J95" s="254">
        <f t="shared" si="7"/>
        <v>23</v>
      </c>
      <c r="K95" s="272">
        <f t="shared" si="8"/>
        <v>23</v>
      </c>
      <c r="L95" s="279">
        <f t="shared" si="9"/>
        <v>85</v>
      </c>
      <c r="M95" s="472">
        <f t="shared" si="10"/>
        <v>0.19166666666666668</v>
      </c>
      <c r="N95" s="276">
        <v>86</v>
      </c>
      <c r="O95" s="139">
        <v>87</v>
      </c>
    </row>
    <row r="96" spans="1:15">
      <c r="A96" s="1"/>
      <c r="B96" s="1"/>
      <c r="C96" s="246" t="s">
        <v>100</v>
      </c>
      <c r="D96" s="239">
        <f>Transparency!CL31</f>
        <v>27</v>
      </c>
      <c r="E96" s="238"/>
      <c r="F96" s="239">
        <f>Accountability!CL34</f>
        <v>15</v>
      </c>
      <c r="G96" s="238"/>
      <c r="H96" s="239">
        <f>Consistency!CL27</f>
        <v>25</v>
      </c>
      <c r="I96" s="243"/>
      <c r="J96" s="238">
        <f t="shared" si="7"/>
        <v>22</v>
      </c>
      <c r="K96" s="273">
        <f t="shared" si="8"/>
        <v>22</v>
      </c>
      <c r="L96" s="281">
        <f t="shared" si="9"/>
        <v>87</v>
      </c>
      <c r="M96" s="470">
        <f t="shared" si="10"/>
        <v>0.18333333333333332</v>
      </c>
      <c r="N96" s="277">
        <v>87</v>
      </c>
      <c r="O96" s="139">
        <v>14</v>
      </c>
    </row>
    <row r="97" spans="1:17">
      <c r="A97" s="1"/>
      <c r="B97" s="1"/>
      <c r="C97" s="262" t="s">
        <v>101</v>
      </c>
      <c r="D97" s="253">
        <f>Transparency!EJ31</f>
        <v>42</v>
      </c>
      <c r="E97" s="254"/>
      <c r="F97" s="253">
        <f>Accountability!EJ34</f>
        <v>10</v>
      </c>
      <c r="G97" s="254"/>
      <c r="H97" s="253">
        <f>Consistency!EJ27</f>
        <v>20</v>
      </c>
      <c r="I97" s="255"/>
      <c r="J97" s="254">
        <f t="shared" si="7"/>
        <v>22</v>
      </c>
      <c r="K97" s="272">
        <f t="shared" si="8"/>
        <v>22</v>
      </c>
      <c r="L97" s="279">
        <f t="shared" si="9"/>
        <v>87</v>
      </c>
      <c r="M97" s="472">
        <f t="shared" si="10"/>
        <v>0.18333333333333332</v>
      </c>
      <c r="N97" s="276">
        <v>88</v>
      </c>
      <c r="O97" s="139">
        <v>96</v>
      </c>
    </row>
    <row r="98" spans="1:17">
      <c r="A98" s="1"/>
      <c r="B98" s="1"/>
      <c r="C98" s="246" t="s">
        <v>102</v>
      </c>
      <c r="D98" s="239">
        <f>Transparency!CN31</f>
        <v>17</v>
      </c>
      <c r="E98" s="238"/>
      <c r="F98" s="239">
        <f>Accountability!CN34</f>
        <v>17</v>
      </c>
      <c r="G98" s="238"/>
      <c r="H98" s="239">
        <f>Consistency!CN27</f>
        <v>25</v>
      </c>
      <c r="I98" s="243"/>
      <c r="J98" s="238">
        <f t="shared" si="7"/>
        <v>20</v>
      </c>
      <c r="K98" s="273">
        <f t="shared" si="8"/>
        <v>20</v>
      </c>
      <c r="L98" s="281">
        <f t="shared" si="9"/>
        <v>89</v>
      </c>
      <c r="M98" s="470">
        <f t="shared" si="10"/>
        <v>0.16666666666666666</v>
      </c>
      <c r="N98" s="277">
        <v>89</v>
      </c>
      <c r="O98" s="141">
        <v>31</v>
      </c>
    </row>
    <row r="99" spans="1:17">
      <c r="A99" s="1"/>
      <c r="B99" s="1"/>
      <c r="C99" s="253" t="s">
        <v>103</v>
      </c>
      <c r="D99" s="253">
        <f>Transparency!T31</f>
        <v>32</v>
      </c>
      <c r="E99" s="254"/>
      <c r="F99" s="253">
        <f>Accountability!T34</f>
        <v>15</v>
      </c>
      <c r="G99" s="254"/>
      <c r="H99" s="253">
        <f>Consistency!T27</f>
        <v>15</v>
      </c>
      <c r="I99" s="255"/>
      <c r="J99" s="254">
        <f t="shared" si="7"/>
        <v>19</v>
      </c>
      <c r="K99" s="272">
        <f t="shared" si="8"/>
        <v>19</v>
      </c>
      <c r="L99" s="279">
        <f t="shared" si="9"/>
        <v>90</v>
      </c>
      <c r="M99" s="472">
        <f t="shared" si="10"/>
        <v>0.15833333333333333</v>
      </c>
      <c r="N99" s="276">
        <v>90</v>
      </c>
      <c r="O99" s="139">
        <v>62</v>
      </c>
    </row>
    <row r="100" spans="1:17">
      <c r="A100" s="1"/>
      <c r="B100" s="1"/>
      <c r="C100" s="247" t="s">
        <v>104</v>
      </c>
      <c r="D100" s="239">
        <f>Transparency!AT31</f>
        <v>22</v>
      </c>
      <c r="E100" s="238"/>
      <c r="F100" s="239">
        <f>Accountability!AT34</f>
        <v>7</v>
      </c>
      <c r="G100" s="238"/>
      <c r="H100" s="239">
        <f>Consistency!AT27</f>
        <v>25</v>
      </c>
      <c r="I100" s="243"/>
      <c r="J100" s="238">
        <f t="shared" si="7"/>
        <v>18</v>
      </c>
      <c r="K100" s="273">
        <f t="shared" si="8"/>
        <v>18</v>
      </c>
      <c r="L100" s="281">
        <f t="shared" si="9"/>
        <v>91</v>
      </c>
      <c r="M100" s="470">
        <f t="shared" si="10"/>
        <v>0.15</v>
      </c>
      <c r="N100" s="277">
        <v>91</v>
      </c>
      <c r="O100" s="139">
        <v>8</v>
      </c>
    </row>
    <row r="101" spans="1:17">
      <c r="A101" s="1"/>
      <c r="B101" s="1"/>
      <c r="C101" s="257" t="s">
        <v>105</v>
      </c>
      <c r="D101" s="253">
        <f>Transparency!GT31</f>
        <v>27</v>
      </c>
      <c r="E101" s="254"/>
      <c r="F101" s="253">
        <f>Accountability!GT34</f>
        <v>21</v>
      </c>
      <c r="G101" s="254"/>
      <c r="H101" s="253">
        <f>Consistency!GT27</f>
        <v>10</v>
      </c>
      <c r="I101" s="255"/>
      <c r="J101" s="254">
        <f t="shared" si="7"/>
        <v>18</v>
      </c>
      <c r="K101" s="272">
        <f t="shared" si="8"/>
        <v>18</v>
      </c>
      <c r="L101" s="279">
        <f t="shared" si="9"/>
        <v>91</v>
      </c>
      <c r="M101" s="472">
        <f t="shared" si="10"/>
        <v>0.15</v>
      </c>
      <c r="N101" s="276">
        <v>92</v>
      </c>
      <c r="O101" s="141">
        <v>37</v>
      </c>
    </row>
    <row r="102" spans="1:17">
      <c r="A102" s="1"/>
      <c r="B102" s="1"/>
      <c r="C102" s="246" t="s">
        <v>106</v>
      </c>
      <c r="D102" s="239">
        <f>Transparency!AZ31</f>
        <v>22</v>
      </c>
      <c r="E102" s="238"/>
      <c r="F102" s="239">
        <f>Accountability!AZ34</f>
        <v>21</v>
      </c>
      <c r="G102" s="238"/>
      <c r="H102" s="239">
        <f>Consistency!AZ27</f>
        <v>10</v>
      </c>
      <c r="I102" s="243"/>
      <c r="J102" s="238">
        <f t="shared" si="7"/>
        <v>17</v>
      </c>
      <c r="K102" s="273">
        <f t="shared" si="8"/>
        <v>17</v>
      </c>
      <c r="L102" s="281">
        <f t="shared" si="9"/>
        <v>93</v>
      </c>
      <c r="M102" s="470">
        <f t="shared" si="10"/>
        <v>0.14166666666666666</v>
      </c>
      <c r="N102" s="277">
        <v>93</v>
      </c>
      <c r="O102" s="139">
        <v>64</v>
      </c>
    </row>
    <row r="103" spans="1:17">
      <c r="A103" s="1"/>
      <c r="B103" s="1"/>
      <c r="C103" s="253" t="s">
        <v>107</v>
      </c>
      <c r="D103" s="253">
        <f>Transparency!X31</f>
        <v>22</v>
      </c>
      <c r="E103" s="254"/>
      <c r="F103" s="253">
        <f>Accountability!X34</f>
        <v>10</v>
      </c>
      <c r="G103" s="254"/>
      <c r="H103" s="253">
        <f>Consistency!X27</f>
        <v>15</v>
      </c>
      <c r="I103" s="255"/>
      <c r="J103" s="254">
        <f t="shared" si="7"/>
        <v>15</v>
      </c>
      <c r="K103" s="272">
        <f t="shared" si="8"/>
        <v>15</v>
      </c>
      <c r="L103" s="279">
        <f t="shared" si="9"/>
        <v>94</v>
      </c>
      <c r="M103" s="472">
        <f t="shared" si="10"/>
        <v>0.125</v>
      </c>
      <c r="N103" s="276">
        <v>94</v>
      </c>
      <c r="O103" s="139">
        <v>80</v>
      </c>
    </row>
    <row r="104" spans="1:17">
      <c r="A104" s="1"/>
      <c r="B104" s="1"/>
      <c r="C104" s="246" t="s">
        <v>108</v>
      </c>
      <c r="D104" s="239">
        <f>Transparency!GV31</f>
        <v>22</v>
      </c>
      <c r="E104" s="238"/>
      <c r="F104" s="239">
        <f>Accountability!GV34</f>
        <v>10</v>
      </c>
      <c r="G104" s="238"/>
      <c r="H104" s="239">
        <f>Consistency!GV27</f>
        <v>15</v>
      </c>
      <c r="I104" s="243"/>
      <c r="J104" s="238">
        <f t="shared" si="7"/>
        <v>15</v>
      </c>
      <c r="K104" s="273">
        <f t="shared" si="8"/>
        <v>15</v>
      </c>
      <c r="L104" s="281">
        <f t="shared" si="9"/>
        <v>94</v>
      </c>
      <c r="M104" s="470">
        <f t="shared" si="10"/>
        <v>0.125</v>
      </c>
      <c r="N104" s="277">
        <v>94</v>
      </c>
      <c r="O104" s="139">
        <v>57</v>
      </c>
    </row>
    <row r="105" spans="1:17">
      <c r="A105" s="1"/>
      <c r="B105" s="1"/>
      <c r="C105" s="256" t="s">
        <v>109</v>
      </c>
      <c r="D105" s="253">
        <f>Transparency!AP31</f>
        <v>7</v>
      </c>
      <c r="E105" s="254"/>
      <c r="F105" s="253">
        <f>Accountability!AP34</f>
        <v>9</v>
      </c>
      <c r="G105" s="254"/>
      <c r="H105" s="253">
        <f>Consistency!AP27</f>
        <v>20</v>
      </c>
      <c r="I105" s="255"/>
      <c r="J105" s="254">
        <f t="shared" si="7"/>
        <v>13</v>
      </c>
      <c r="K105" s="272">
        <f t="shared" si="8"/>
        <v>13</v>
      </c>
      <c r="L105" s="279">
        <f t="shared" si="9"/>
        <v>96</v>
      </c>
      <c r="M105" s="472">
        <f t="shared" si="10"/>
        <v>0.10833333333333334</v>
      </c>
      <c r="N105" s="276">
        <v>96</v>
      </c>
      <c r="O105" s="139">
        <v>83</v>
      </c>
    </row>
    <row r="106" spans="1:17">
      <c r="A106" s="1"/>
      <c r="B106" s="1"/>
      <c r="C106" s="239" t="s">
        <v>110</v>
      </c>
      <c r="D106" s="239">
        <f>Transparency!FX31</f>
        <v>15</v>
      </c>
      <c r="E106" s="238"/>
      <c r="F106" s="239">
        <f>Accountability!FX34</f>
        <v>12</v>
      </c>
      <c r="G106" s="238"/>
      <c r="H106" s="239">
        <f>Consistency!FX27</f>
        <v>10</v>
      </c>
      <c r="I106" s="243"/>
      <c r="J106" s="238">
        <f t="shared" si="7"/>
        <v>12</v>
      </c>
      <c r="K106" s="273">
        <f t="shared" ref="K106:K109" si="11">J106</f>
        <v>12</v>
      </c>
      <c r="L106" s="281">
        <f t="shared" ref="L106:L109" si="12">_xlfn.RANK.EQ(K106,$K$10:$K$109,0)</f>
        <v>97</v>
      </c>
      <c r="M106" s="470">
        <f t="shared" si="10"/>
        <v>0.1</v>
      </c>
      <c r="N106" s="277">
        <v>97</v>
      </c>
      <c r="O106" s="141">
        <v>28</v>
      </c>
    </row>
    <row r="107" spans="1:17">
      <c r="A107" s="1"/>
      <c r="B107" s="1"/>
      <c r="C107" s="257" t="s">
        <v>111</v>
      </c>
      <c r="D107" s="253">
        <f>Transparency!BZ31</f>
        <v>17</v>
      </c>
      <c r="E107" s="254"/>
      <c r="F107" s="253">
        <f>Accountability!BZ34</f>
        <v>10</v>
      </c>
      <c r="G107" s="254"/>
      <c r="H107" s="253">
        <f>Consistency!BZ27</f>
        <v>10</v>
      </c>
      <c r="I107" s="255"/>
      <c r="J107" s="254">
        <f t="shared" si="7"/>
        <v>12</v>
      </c>
      <c r="K107" s="272">
        <f t="shared" si="11"/>
        <v>12</v>
      </c>
      <c r="L107" s="279">
        <f t="shared" si="12"/>
        <v>97</v>
      </c>
      <c r="M107" s="472">
        <f t="shared" si="10"/>
        <v>0.1</v>
      </c>
      <c r="N107" s="276">
        <v>98</v>
      </c>
      <c r="O107" s="139">
        <v>74</v>
      </c>
    </row>
    <row r="108" spans="1:17">
      <c r="A108" s="1"/>
      <c r="B108" s="1"/>
      <c r="C108" s="251" t="s">
        <v>112</v>
      </c>
      <c r="D108" s="239">
        <f>Transparency!BF31</f>
        <v>7</v>
      </c>
      <c r="E108" s="238"/>
      <c r="F108" s="239">
        <f>Accountability!BF34</f>
        <v>10</v>
      </c>
      <c r="G108" s="238"/>
      <c r="H108" s="239">
        <f>Consistency!BF27</f>
        <v>15</v>
      </c>
      <c r="I108" s="243"/>
      <c r="J108" s="238">
        <f t="shared" si="7"/>
        <v>11</v>
      </c>
      <c r="K108" s="273">
        <f t="shared" si="11"/>
        <v>11</v>
      </c>
      <c r="L108" s="281">
        <f t="shared" si="12"/>
        <v>99</v>
      </c>
      <c r="M108" s="470">
        <f t="shared" si="10"/>
        <v>9.166666666666666E-2</v>
      </c>
      <c r="N108" s="277">
        <v>99</v>
      </c>
      <c r="O108" s="141">
        <v>40</v>
      </c>
    </row>
    <row r="109" spans="1:17" ht="16.5" thickBot="1">
      <c r="A109" s="1"/>
      <c r="B109" s="1"/>
      <c r="C109" s="263" t="s">
        <v>113</v>
      </c>
      <c r="D109" s="264">
        <f>Transparency!DP31</f>
        <v>4</v>
      </c>
      <c r="E109" s="265"/>
      <c r="F109" s="264">
        <f>Accountability!DP34</f>
        <v>0</v>
      </c>
      <c r="G109" s="265"/>
      <c r="H109" s="264">
        <f>Consistency!DP27</f>
        <v>0</v>
      </c>
      <c r="I109" s="266"/>
      <c r="J109" s="254">
        <f t="shared" si="7"/>
        <v>1</v>
      </c>
      <c r="K109" s="274">
        <f t="shared" si="11"/>
        <v>1</v>
      </c>
      <c r="L109" s="286">
        <f t="shared" si="12"/>
        <v>100</v>
      </c>
      <c r="M109" s="469">
        <f t="shared" si="10"/>
        <v>8.3333333333333332E-3</v>
      </c>
      <c r="N109" s="278">
        <v>100</v>
      </c>
      <c r="O109" s="225">
        <v>94</v>
      </c>
    </row>
    <row r="110" spans="1:17" ht="3.95" customHeight="1">
      <c r="A110" s="1"/>
      <c r="B110" s="1"/>
      <c r="C110" s="83"/>
    </row>
    <row r="111" spans="1:17" ht="69" customHeight="1">
      <c r="C111" s="143" t="s">
        <v>114</v>
      </c>
      <c r="D111" s="143" t="s">
        <v>115</v>
      </c>
      <c r="E111" s="231">
        <v>0.25</v>
      </c>
      <c r="F111" s="143" t="s">
        <v>115</v>
      </c>
      <c r="G111" s="231">
        <v>0.35</v>
      </c>
      <c r="H111" s="143" t="s">
        <v>115</v>
      </c>
      <c r="I111" s="231">
        <v>0.4</v>
      </c>
      <c r="K111" s="521" t="s">
        <v>116</v>
      </c>
      <c r="L111" s="521"/>
      <c r="M111" s="521"/>
      <c r="N111" s="521"/>
      <c r="O111" s="288"/>
      <c r="P111" s="288"/>
      <c r="Q111" s="288"/>
    </row>
    <row r="112" spans="1:17">
      <c r="O112" s="142"/>
      <c r="P112" s="142"/>
    </row>
  </sheetData>
  <sheetProtection algorithmName="SHA-512" hashValue="ftFJapINnV0hyApnrhpwbxBGsQVxdxqzkSPr/IxQE7aJhyFQ4UZCOdretadt8dSM3m6MQNIBuy7WyORTFfbBQQ==" saltValue="xQOQBoDO7tab0/lBkNJyVQ==" spinCount="100000" sheet="1" objects="1" scenarios="1"/>
  <sortState xmlns:xlrd2="http://schemas.microsoft.com/office/spreadsheetml/2017/richdata2" ref="C10:N109">
    <sortCondition descending="1" ref="J10:J109"/>
    <sortCondition descending="1" ref="H10:H109"/>
    <sortCondition descending="1" ref="F10:F109"/>
    <sortCondition descending="1" ref="D10:D109"/>
  </sortState>
  <mergeCells count="14">
    <mergeCell ref="K111:N111"/>
    <mergeCell ref="F8:G8"/>
    <mergeCell ref="H8:I8"/>
    <mergeCell ref="C3:L3"/>
    <mergeCell ref="F4:G4"/>
    <mergeCell ref="D6:E6"/>
    <mergeCell ref="F6:G6"/>
    <mergeCell ref="H6:I6"/>
    <mergeCell ref="K6:K8"/>
    <mergeCell ref="D7:E7"/>
    <mergeCell ref="F7:G7"/>
    <mergeCell ref="H7:I7"/>
    <mergeCell ref="D8:E8"/>
    <mergeCell ref="M6:M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636A3-C1B0-5E41-AE87-0E76BC4645A5}">
  <sheetPr>
    <tabColor rgb="FF00B050"/>
  </sheetPr>
  <dimension ref="A1:P113"/>
  <sheetViews>
    <sheetView showGridLines="0" zoomScale="130" zoomScaleNormal="130" workbookViewId="0">
      <pane xSplit="4" ySplit="8" topLeftCell="E9" activePane="bottomRight" state="frozen"/>
      <selection pane="bottomRight" activeCell="D3" sqref="D3:M3"/>
      <selection pane="bottomLeft" activeCell="A9" sqref="A9"/>
      <selection pane="topRight" activeCell="D1" sqref="D1"/>
    </sheetView>
  </sheetViews>
  <sheetFormatPr defaultColWidth="0" defaultRowHeight="15.75" zeroHeight="1"/>
  <cols>
    <col min="1" max="1" width="4.875" customWidth="1"/>
    <col min="2" max="2" width="12" style="147" customWidth="1"/>
    <col min="3" max="3" width="2.625" customWidth="1"/>
    <col min="4" max="4" width="29.75" customWidth="1"/>
    <col min="5" max="5" width="9.875" style="1" customWidth="1"/>
    <col min="6" max="6" width="6" customWidth="1"/>
    <col min="7" max="7" width="9.875" style="1" customWidth="1"/>
    <col min="8" max="8" width="6" customWidth="1"/>
    <col min="9" max="9" width="9.875" style="1" customWidth="1"/>
    <col min="10" max="10" width="6" customWidth="1"/>
    <col min="11" max="11" width="10.875" hidden="1" customWidth="1"/>
    <col min="12" max="12" width="10.875" style="136" customWidth="1"/>
    <col min="13" max="13" width="0" style="1" hidden="1" customWidth="1"/>
    <col min="14" max="14" width="10.375" style="136" customWidth="1"/>
    <col min="15" max="15" width="11" customWidth="1"/>
    <col min="16" max="16" width="0" hidden="1" customWidth="1"/>
    <col min="17" max="16384" width="11" hidden="1"/>
  </cols>
  <sheetData>
    <row r="1" spans="2:14"/>
    <row r="2" spans="2:14"/>
    <row r="3" spans="2:14" ht="18.75">
      <c r="D3" s="523" t="s">
        <v>0</v>
      </c>
      <c r="E3" s="523"/>
      <c r="F3" s="523"/>
      <c r="G3" s="523"/>
      <c r="H3" s="523"/>
      <c r="I3" s="523"/>
      <c r="J3" s="523"/>
      <c r="K3" s="523"/>
      <c r="L3" s="523"/>
      <c r="M3" s="523"/>
    </row>
    <row r="4" spans="2:14">
      <c r="D4" s="1"/>
      <c r="F4" s="1"/>
      <c r="G4" s="524" t="s">
        <v>1</v>
      </c>
      <c r="H4" s="524"/>
      <c r="J4" s="2"/>
      <c r="K4" s="1"/>
    </row>
    <row r="5" spans="2:14">
      <c r="D5" s="1"/>
      <c r="F5" s="1"/>
      <c r="H5" s="1"/>
      <c r="J5" s="1"/>
      <c r="K5" s="1"/>
    </row>
    <row r="6" spans="2:14">
      <c r="D6" s="1"/>
      <c r="E6" s="525" t="s">
        <v>2</v>
      </c>
      <c r="F6" s="525"/>
      <c r="G6" s="525" t="s">
        <v>3</v>
      </c>
      <c r="H6" s="525"/>
      <c r="I6" s="526" t="s">
        <v>4</v>
      </c>
      <c r="J6" s="526"/>
      <c r="K6" s="3"/>
      <c r="L6" s="527" t="s">
        <v>5</v>
      </c>
    </row>
    <row r="7" spans="2:14" ht="16.350000000000001" customHeight="1">
      <c r="B7" s="630" t="s">
        <v>288</v>
      </c>
      <c r="C7" s="630"/>
      <c r="D7" s="1"/>
      <c r="E7" s="528" t="s">
        <v>7</v>
      </c>
      <c r="F7" s="528"/>
      <c r="G7" s="528" t="s">
        <v>8</v>
      </c>
      <c r="H7" s="528"/>
      <c r="I7" s="528" t="s">
        <v>9</v>
      </c>
      <c r="J7" s="528"/>
      <c r="K7" s="3"/>
      <c r="L7" s="527"/>
      <c r="N7" s="137" t="s">
        <v>10</v>
      </c>
    </row>
    <row r="8" spans="2:14" ht="30" customHeight="1">
      <c r="B8" s="630"/>
      <c r="C8" s="630"/>
      <c r="D8" s="1"/>
      <c r="E8" s="522" t="s">
        <v>11</v>
      </c>
      <c r="F8" s="522"/>
      <c r="G8" s="522" t="s">
        <v>11</v>
      </c>
      <c r="H8" s="522"/>
      <c r="I8" s="522" t="s">
        <v>11</v>
      </c>
      <c r="J8" s="522"/>
      <c r="K8" s="3"/>
      <c r="L8" s="527"/>
      <c r="M8" s="138"/>
    </row>
    <row r="9" spans="2:14" ht="3.95" customHeight="1" thickBot="1"/>
    <row r="10" spans="2:14">
      <c r="B10" s="419">
        <v>206130</v>
      </c>
      <c r="C10" s="409"/>
      <c r="D10" s="289" t="s">
        <v>90</v>
      </c>
      <c r="E10" s="240">
        <f>Transparency!DL31</f>
        <v>32</v>
      </c>
      <c r="F10" s="241"/>
      <c r="G10" s="240">
        <f>Accountability!DL34</f>
        <v>0</v>
      </c>
      <c r="H10" s="241"/>
      <c r="I10" s="240">
        <f>Consistency!DL27</f>
        <v>45</v>
      </c>
      <c r="J10" s="242"/>
      <c r="K10" s="238">
        <f t="shared" ref="K10:K41" si="0">ROUND((E10*$F$111)+(G10*$H$111)+(I10*$J$111),0)</f>
        <v>26</v>
      </c>
      <c r="L10" s="271">
        <f t="shared" ref="L10:L41" si="1">K10</f>
        <v>26</v>
      </c>
      <c r="M10" s="291">
        <f t="shared" ref="M10:M41" si="2">_xlfn.RANK.EQ(L10,$L$10:$L$109,0)</f>
        <v>77</v>
      </c>
      <c r="N10" s="275">
        <f>'DO NOT CHANGE - BASE'!M65</f>
        <v>77</v>
      </c>
    </row>
    <row r="11" spans="2:14">
      <c r="B11" s="423">
        <v>194782</v>
      </c>
      <c r="C11" s="411"/>
      <c r="D11" s="256" t="s">
        <v>82</v>
      </c>
      <c r="E11" s="253">
        <f>Transparency!DZ31</f>
        <v>52</v>
      </c>
      <c r="F11" s="254"/>
      <c r="G11" s="253">
        <f>Accountability!DZ34</f>
        <v>22</v>
      </c>
      <c r="H11" s="254"/>
      <c r="I11" s="253">
        <f>Consistency!DZ27</f>
        <v>25</v>
      </c>
      <c r="J11" s="255"/>
      <c r="K11" s="254">
        <f t="shared" si="0"/>
        <v>31</v>
      </c>
      <c r="L11" s="272">
        <f t="shared" si="1"/>
        <v>31</v>
      </c>
      <c r="M11" s="321">
        <f t="shared" si="2"/>
        <v>63</v>
      </c>
      <c r="N11" s="276">
        <f>'DO NOT CHANGE - BASE'!M72</f>
        <v>69</v>
      </c>
    </row>
    <row r="12" spans="2:14">
      <c r="B12" s="420">
        <v>156821</v>
      </c>
      <c r="C12" s="413"/>
      <c r="D12" s="250" t="s">
        <v>37</v>
      </c>
      <c r="E12" s="239">
        <f>Transparency!CV31</f>
        <v>47</v>
      </c>
      <c r="F12" s="238"/>
      <c r="G12" s="239">
        <f>Accountability!CV34</f>
        <v>32</v>
      </c>
      <c r="H12" s="238"/>
      <c r="I12" s="239">
        <f>Consistency!CV27</f>
        <v>55</v>
      </c>
      <c r="J12" s="243"/>
      <c r="K12" s="238">
        <f t="shared" si="0"/>
        <v>45</v>
      </c>
      <c r="L12" s="273">
        <f t="shared" si="1"/>
        <v>45</v>
      </c>
      <c r="M12" s="292">
        <f t="shared" si="2"/>
        <v>24</v>
      </c>
      <c r="N12" s="277">
        <f>'DO NOT CHANGE - BASE'!M57</f>
        <v>24</v>
      </c>
    </row>
    <row r="13" spans="2:14">
      <c r="B13" s="424">
        <v>150244</v>
      </c>
      <c r="C13" s="425"/>
      <c r="D13" s="258" t="s">
        <v>61</v>
      </c>
      <c r="E13" s="258">
        <f>Transparency!FL31</f>
        <v>52</v>
      </c>
      <c r="F13" s="259"/>
      <c r="G13" s="258">
        <f>Accountability!FL34</f>
        <v>36</v>
      </c>
      <c r="H13" s="259"/>
      <c r="I13" s="258">
        <f>Consistency!FL27</f>
        <v>25</v>
      </c>
      <c r="J13" s="260"/>
      <c r="K13" s="259">
        <f t="shared" si="0"/>
        <v>36</v>
      </c>
      <c r="L13" s="282">
        <f t="shared" si="1"/>
        <v>36</v>
      </c>
      <c r="M13" s="426">
        <f t="shared" si="2"/>
        <v>46</v>
      </c>
      <c r="N13" s="276">
        <f>'DO NOT CHANGE - BASE'!M91</f>
        <v>48</v>
      </c>
    </row>
    <row r="14" spans="2:14">
      <c r="B14" s="422">
        <v>140252</v>
      </c>
      <c r="C14" s="413"/>
      <c r="D14" s="239" t="s">
        <v>39</v>
      </c>
      <c r="E14" s="239">
        <f>Transparency!P31</f>
        <v>55</v>
      </c>
      <c r="F14" s="238"/>
      <c r="G14" s="239">
        <f>Accountability!P34</f>
        <v>29</v>
      </c>
      <c r="H14" s="238"/>
      <c r="I14" s="239">
        <f>Consistency!P27</f>
        <v>50</v>
      </c>
      <c r="J14" s="243"/>
      <c r="K14" s="238">
        <f t="shared" si="0"/>
        <v>44</v>
      </c>
      <c r="L14" s="273">
        <f t="shared" si="1"/>
        <v>44</v>
      </c>
      <c r="M14" s="292">
        <f t="shared" si="2"/>
        <v>26</v>
      </c>
      <c r="N14" s="277">
        <f>'DO NOT CHANGE - BASE'!M15</f>
        <v>26</v>
      </c>
    </row>
    <row r="15" spans="2:14">
      <c r="B15" s="423">
        <v>133974</v>
      </c>
      <c r="C15" s="411"/>
      <c r="D15" s="253" t="s">
        <v>14</v>
      </c>
      <c r="E15" s="253">
        <f>Transparency!BN31</f>
        <v>77</v>
      </c>
      <c r="F15" s="254"/>
      <c r="G15" s="253">
        <f>Accountability!BN34</f>
        <v>90</v>
      </c>
      <c r="H15" s="254"/>
      <c r="I15" s="253">
        <f>Consistency!BN27</f>
        <v>45</v>
      </c>
      <c r="J15" s="255"/>
      <c r="K15" s="254">
        <f t="shared" si="0"/>
        <v>69</v>
      </c>
      <c r="L15" s="272">
        <f t="shared" si="1"/>
        <v>69</v>
      </c>
      <c r="M15" s="321">
        <f t="shared" si="2"/>
        <v>1</v>
      </c>
      <c r="N15" s="276">
        <f>'DO NOT CHANGE - BASE'!M40</f>
        <v>1</v>
      </c>
    </row>
    <row r="16" spans="2:14">
      <c r="B16" s="420">
        <v>125075</v>
      </c>
      <c r="C16" s="413"/>
      <c r="D16" s="239" t="s">
        <v>49</v>
      </c>
      <c r="E16" s="239">
        <f>Transparency!FH31</f>
        <v>57</v>
      </c>
      <c r="F16" s="238"/>
      <c r="G16" s="239">
        <f>Accountability!FH34</f>
        <v>21</v>
      </c>
      <c r="H16" s="238"/>
      <c r="I16" s="239">
        <f>Consistency!FH27</f>
        <v>45</v>
      </c>
      <c r="J16" s="243"/>
      <c r="K16" s="238">
        <f t="shared" si="0"/>
        <v>40</v>
      </c>
      <c r="L16" s="273">
        <f t="shared" si="1"/>
        <v>40</v>
      </c>
      <c r="M16" s="292">
        <f t="shared" si="2"/>
        <v>36</v>
      </c>
      <c r="N16" s="277">
        <f>'DO NOT CHANGE - BASE'!M89</f>
        <v>36</v>
      </c>
    </row>
    <row r="17" spans="2:14">
      <c r="B17" s="423">
        <v>119302</v>
      </c>
      <c r="C17" s="411"/>
      <c r="D17" s="253" t="s">
        <v>77</v>
      </c>
      <c r="E17" s="253">
        <f>Transparency!Z31</f>
        <v>47</v>
      </c>
      <c r="F17" s="254"/>
      <c r="G17" s="253">
        <f>Accountability!Z34</f>
        <v>10</v>
      </c>
      <c r="H17" s="254"/>
      <c r="I17" s="253">
        <f>Consistency!Z27</f>
        <v>40</v>
      </c>
      <c r="J17" s="255"/>
      <c r="K17" s="254">
        <f t="shared" si="0"/>
        <v>31</v>
      </c>
      <c r="L17" s="272">
        <f t="shared" si="1"/>
        <v>31</v>
      </c>
      <c r="M17" s="321">
        <f t="shared" si="2"/>
        <v>63</v>
      </c>
      <c r="N17" s="276">
        <f>'DO NOT CHANGE - BASE'!M20</f>
        <v>64</v>
      </c>
    </row>
    <row r="18" spans="2:14">
      <c r="B18" s="420">
        <v>117345</v>
      </c>
      <c r="C18" s="413"/>
      <c r="D18" s="245" t="s">
        <v>41</v>
      </c>
      <c r="E18" s="239">
        <f>Transparency!DH31</f>
        <v>57</v>
      </c>
      <c r="F18" s="238"/>
      <c r="G18" s="239">
        <f>Accountability!DH34</f>
        <v>34</v>
      </c>
      <c r="H18" s="238"/>
      <c r="I18" s="239">
        <f>Consistency!DH27</f>
        <v>45</v>
      </c>
      <c r="J18" s="243"/>
      <c r="K18" s="238">
        <f t="shared" si="0"/>
        <v>44</v>
      </c>
      <c r="L18" s="273">
        <f t="shared" si="1"/>
        <v>44</v>
      </c>
      <c r="M18" s="292">
        <f t="shared" si="2"/>
        <v>26</v>
      </c>
      <c r="N18" s="277">
        <f>'DO NOT CHANGE - BASE'!M63</f>
        <v>28</v>
      </c>
    </row>
    <row r="19" spans="2:14">
      <c r="B19" s="423">
        <v>113831</v>
      </c>
      <c r="C19" s="411"/>
      <c r="D19" s="253" t="s">
        <v>29</v>
      </c>
      <c r="E19" s="253">
        <f>Transparency!ER31</f>
        <v>70</v>
      </c>
      <c r="F19" s="254"/>
      <c r="G19" s="253">
        <f>Accountability!ER34</f>
        <v>48</v>
      </c>
      <c r="H19" s="254"/>
      <c r="I19" s="253">
        <f>Consistency!ER27</f>
        <v>45</v>
      </c>
      <c r="J19" s="255"/>
      <c r="K19" s="254">
        <f t="shared" si="0"/>
        <v>52</v>
      </c>
      <c r="L19" s="272">
        <f t="shared" si="1"/>
        <v>52</v>
      </c>
      <c r="M19" s="321">
        <f t="shared" si="2"/>
        <v>14</v>
      </c>
      <c r="N19" s="276">
        <f>'DO NOT CHANGE - BASE'!M81</f>
        <v>16</v>
      </c>
    </row>
    <row r="20" spans="2:14">
      <c r="B20" s="420">
        <v>113782</v>
      </c>
      <c r="C20" s="413"/>
      <c r="D20" s="239" t="s">
        <v>31</v>
      </c>
      <c r="E20" s="239">
        <f>Transparency!AB31</f>
        <v>57</v>
      </c>
      <c r="F20" s="238"/>
      <c r="G20" s="239">
        <f>Accountability!AB34</f>
        <v>45</v>
      </c>
      <c r="H20" s="238"/>
      <c r="I20" s="239">
        <f>Consistency!AB27</f>
        <v>45</v>
      </c>
      <c r="J20" s="243"/>
      <c r="K20" s="238">
        <f t="shared" si="0"/>
        <v>48</v>
      </c>
      <c r="L20" s="273">
        <f t="shared" si="1"/>
        <v>48</v>
      </c>
      <c r="M20" s="292">
        <f t="shared" si="2"/>
        <v>18</v>
      </c>
      <c r="N20" s="277">
        <f>'DO NOT CHANGE - BASE'!M21</f>
        <v>18</v>
      </c>
    </row>
    <row r="21" spans="2:14">
      <c r="B21" s="423">
        <v>113157</v>
      </c>
      <c r="C21" s="411"/>
      <c r="D21" s="262" t="s">
        <v>59</v>
      </c>
      <c r="E21" s="253">
        <f>Transparency!AV31</f>
        <v>67</v>
      </c>
      <c r="F21" s="254"/>
      <c r="G21" s="253">
        <f>Accountability!AV34</f>
        <v>4</v>
      </c>
      <c r="H21" s="254"/>
      <c r="I21" s="253">
        <f>Consistency!AV27</f>
        <v>45</v>
      </c>
      <c r="J21" s="255"/>
      <c r="K21" s="254">
        <f t="shared" si="0"/>
        <v>36</v>
      </c>
      <c r="L21" s="272">
        <f t="shared" si="1"/>
        <v>36</v>
      </c>
      <c r="M21" s="321">
        <f t="shared" si="2"/>
        <v>46</v>
      </c>
      <c r="N21" s="276">
        <f>'DO NOT CHANGE - BASE'!M31</f>
        <v>46</v>
      </c>
    </row>
    <row r="22" spans="2:14">
      <c r="B22" s="420">
        <v>112212</v>
      </c>
      <c r="C22" s="413"/>
      <c r="D22" s="247" t="s">
        <v>104</v>
      </c>
      <c r="E22" s="239">
        <f>Transparency!AT31</f>
        <v>22</v>
      </c>
      <c r="F22" s="238"/>
      <c r="G22" s="239">
        <f>Accountability!AT34</f>
        <v>7</v>
      </c>
      <c r="H22" s="238"/>
      <c r="I22" s="239">
        <f>Consistency!AT27</f>
        <v>25</v>
      </c>
      <c r="J22" s="243"/>
      <c r="K22" s="238">
        <f t="shared" si="0"/>
        <v>18</v>
      </c>
      <c r="L22" s="273">
        <f t="shared" si="1"/>
        <v>18</v>
      </c>
      <c r="M22" s="292">
        <f t="shared" si="2"/>
        <v>91</v>
      </c>
      <c r="N22" s="277">
        <f>'DO NOT CHANGE - BASE'!M30</f>
        <v>91</v>
      </c>
    </row>
    <row r="23" spans="2:14">
      <c r="B23" s="423">
        <v>106340</v>
      </c>
      <c r="C23" s="411"/>
      <c r="D23" s="253" t="s">
        <v>99</v>
      </c>
      <c r="E23" s="253">
        <f>Transparency!FT31</f>
        <v>50</v>
      </c>
      <c r="F23" s="254"/>
      <c r="G23" s="253">
        <f>Accountability!FT34</f>
        <v>19</v>
      </c>
      <c r="H23" s="254"/>
      <c r="I23" s="253">
        <f>Consistency!FT27</f>
        <v>10</v>
      </c>
      <c r="J23" s="255"/>
      <c r="K23" s="254">
        <f t="shared" si="0"/>
        <v>23</v>
      </c>
      <c r="L23" s="272">
        <f t="shared" si="1"/>
        <v>23</v>
      </c>
      <c r="M23" s="321">
        <f t="shared" si="2"/>
        <v>85</v>
      </c>
      <c r="N23" s="276">
        <f>'DO NOT CHANGE - BASE'!M95</f>
        <v>86</v>
      </c>
    </row>
    <row r="24" spans="2:14">
      <c r="B24" s="420">
        <v>105391</v>
      </c>
      <c r="C24" s="413"/>
      <c r="D24" s="239" t="s">
        <v>38</v>
      </c>
      <c r="E24" s="239">
        <f>Transparency!FR31</f>
        <v>55</v>
      </c>
      <c r="F24" s="238"/>
      <c r="G24" s="239">
        <f>Accountability!FR34</f>
        <v>43</v>
      </c>
      <c r="H24" s="238"/>
      <c r="I24" s="239">
        <f>Consistency!FR27</f>
        <v>40</v>
      </c>
      <c r="J24" s="243"/>
      <c r="K24" s="238">
        <f t="shared" si="0"/>
        <v>45</v>
      </c>
      <c r="L24" s="273">
        <f t="shared" si="1"/>
        <v>45</v>
      </c>
      <c r="M24" s="292">
        <f t="shared" si="2"/>
        <v>24</v>
      </c>
      <c r="N24" s="277">
        <f>'DO NOT CHANGE - BASE'!M94</f>
        <v>25</v>
      </c>
    </row>
    <row r="25" spans="2:14">
      <c r="B25" s="423">
        <v>104487</v>
      </c>
      <c r="C25" s="411"/>
      <c r="D25" s="257" t="s">
        <v>76</v>
      </c>
      <c r="E25" s="253">
        <f>Transparency!GH31</f>
        <v>32</v>
      </c>
      <c r="F25" s="254"/>
      <c r="G25" s="253">
        <f>Accountability!GH34</f>
        <v>9</v>
      </c>
      <c r="H25" s="254"/>
      <c r="I25" s="253">
        <f>Consistency!GH27</f>
        <v>50</v>
      </c>
      <c r="J25" s="255"/>
      <c r="K25" s="254">
        <f t="shared" si="0"/>
        <v>31</v>
      </c>
      <c r="L25" s="272">
        <f t="shared" si="1"/>
        <v>31</v>
      </c>
      <c r="M25" s="321">
        <f t="shared" si="2"/>
        <v>63</v>
      </c>
      <c r="N25" s="276">
        <f>'DO NOT CHANGE - BASE'!M102</f>
        <v>63</v>
      </c>
    </row>
    <row r="26" spans="2:14" ht="31.5">
      <c r="B26" s="421">
        <v>102335</v>
      </c>
      <c r="C26" s="413"/>
      <c r="D26" s="267" t="s">
        <v>20</v>
      </c>
      <c r="E26" s="244">
        <f>Transparency!GD31</f>
        <v>86</v>
      </c>
      <c r="F26" s="248"/>
      <c r="G26" s="244">
        <f>Accountability!GD34</f>
        <v>59</v>
      </c>
      <c r="H26" s="248"/>
      <c r="I26" s="244">
        <f>Consistency!GD27</f>
        <v>45</v>
      </c>
      <c r="J26" s="249"/>
      <c r="K26" s="248">
        <f t="shared" si="0"/>
        <v>60</v>
      </c>
      <c r="L26" s="284">
        <f t="shared" si="1"/>
        <v>60</v>
      </c>
      <c r="M26" s="303">
        <f t="shared" si="2"/>
        <v>7</v>
      </c>
      <c r="N26" s="285">
        <f>'DO NOT CHANGE - BASE'!M100</f>
        <v>7</v>
      </c>
    </row>
    <row r="27" spans="2:14" ht="17.100000000000001" customHeight="1">
      <c r="B27" s="423">
        <v>99729</v>
      </c>
      <c r="C27" s="411"/>
      <c r="D27" s="258" t="s">
        <v>45</v>
      </c>
      <c r="E27" s="253">
        <f>Transparency!EH31</f>
        <v>39</v>
      </c>
      <c r="F27" s="254"/>
      <c r="G27" s="253">
        <f>Accountability!EH34</f>
        <v>44</v>
      </c>
      <c r="H27" s="254"/>
      <c r="I27" s="253">
        <f>Consistency!EH27</f>
        <v>45</v>
      </c>
      <c r="J27" s="255"/>
      <c r="K27" s="254">
        <f t="shared" si="0"/>
        <v>43</v>
      </c>
      <c r="L27" s="272">
        <f t="shared" si="1"/>
        <v>43</v>
      </c>
      <c r="M27" s="321">
        <f t="shared" si="2"/>
        <v>31</v>
      </c>
      <c r="N27" s="276">
        <f>'DO NOT CHANGE - BASE'!M76</f>
        <v>32</v>
      </c>
    </row>
    <row r="28" spans="2:14" ht="17.100000000000001" customHeight="1">
      <c r="B28" s="420">
        <v>98086</v>
      </c>
      <c r="C28" s="413"/>
      <c r="D28" s="246" t="s">
        <v>108</v>
      </c>
      <c r="E28" s="239">
        <f>Transparency!GV31</f>
        <v>22</v>
      </c>
      <c r="F28" s="238"/>
      <c r="G28" s="239">
        <f>Accountability!GV34</f>
        <v>10</v>
      </c>
      <c r="H28" s="238"/>
      <c r="I28" s="239">
        <f>Consistency!GV27</f>
        <v>15</v>
      </c>
      <c r="J28" s="243"/>
      <c r="K28" s="238">
        <f t="shared" si="0"/>
        <v>15</v>
      </c>
      <c r="L28" s="273">
        <f t="shared" si="1"/>
        <v>15</v>
      </c>
      <c r="M28" s="292">
        <f t="shared" si="2"/>
        <v>94</v>
      </c>
      <c r="N28" s="277">
        <f>'DO NOT CHANGE - BASE'!M109</f>
        <v>94</v>
      </c>
    </row>
    <row r="29" spans="2:14">
      <c r="B29" s="423">
        <v>97868</v>
      </c>
      <c r="C29" s="411"/>
      <c r="D29" s="256" t="s">
        <v>94</v>
      </c>
      <c r="E29" s="321">
        <f>Transparency!BL31</f>
        <v>32</v>
      </c>
      <c r="F29" s="254"/>
      <c r="G29" s="253">
        <f>Accountability!BL34</f>
        <v>15</v>
      </c>
      <c r="H29" s="254"/>
      <c r="I29" s="253">
        <f>Consistency!BL27</f>
        <v>30</v>
      </c>
      <c r="J29" s="254"/>
      <c r="K29" s="254">
        <f t="shared" si="0"/>
        <v>25</v>
      </c>
      <c r="L29" s="272">
        <f t="shared" si="1"/>
        <v>25</v>
      </c>
      <c r="M29" s="321">
        <f t="shared" si="2"/>
        <v>81</v>
      </c>
      <c r="N29" s="276">
        <f>'DO NOT CHANGE - BASE'!M37</f>
        <v>81</v>
      </c>
    </row>
    <row r="30" spans="2:14">
      <c r="B30" s="420">
        <v>97409</v>
      </c>
      <c r="C30" s="413"/>
      <c r="D30" s="245" t="s">
        <v>64</v>
      </c>
      <c r="E30" s="239">
        <f>Transparency!FP31</f>
        <v>60</v>
      </c>
      <c r="F30" s="238"/>
      <c r="G30" s="239">
        <f>Accountability!FP34</f>
        <v>22</v>
      </c>
      <c r="H30" s="238"/>
      <c r="I30" s="239">
        <f>Consistency!FP27</f>
        <v>30</v>
      </c>
      <c r="J30" s="243"/>
      <c r="K30" s="238">
        <f t="shared" si="0"/>
        <v>35</v>
      </c>
      <c r="L30" s="273">
        <f t="shared" si="1"/>
        <v>35</v>
      </c>
      <c r="M30" s="292">
        <f t="shared" si="2"/>
        <v>50</v>
      </c>
      <c r="N30" s="277">
        <f>'DO NOT CHANGE - BASE'!M93</f>
        <v>51</v>
      </c>
    </row>
    <row r="31" spans="2:14">
      <c r="B31" s="423">
        <v>97154</v>
      </c>
      <c r="C31" s="411"/>
      <c r="D31" s="257" t="s">
        <v>100</v>
      </c>
      <c r="E31" s="253">
        <f>Transparency!CL31</f>
        <v>27</v>
      </c>
      <c r="F31" s="254"/>
      <c r="G31" s="253">
        <f>Accountability!CL34</f>
        <v>15</v>
      </c>
      <c r="H31" s="254"/>
      <c r="I31" s="253">
        <f>Consistency!CL27</f>
        <v>25</v>
      </c>
      <c r="J31" s="255"/>
      <c r="K31" s="254">
        <f t="shared" si="0"/>
        <v>22</v>
      </c>
      <c r="L31" s="272">
        <f t="shared" si="1"/>
        <v>22</v>
      </c>
      <c r="M31" s="321">
        <f t="shared" si="2"/>
        <v>87</v>
      </c>
      <c r="N31" s="276">
        <f>'DO NOT CHANGE - BASE'!M52</f>
        <v>87</v>
      </c>
    </row>
    <row r="32" spans="2:14">
      <c r="B32" s="420">
        <v>94843</v>
      </c>
      <c r="C32" s="413"/>
      <c r="D32" s="239" t="s">
        <v>52</v>
      </c>
      <c r="E32" s="239">
        <f>Transparency!R31</f>
        <v>58</v>
      </c>
      <c r="F32" s="238"/>
      <c r="G32" s="239">
        <f>Accountability!R34</f>
        <v>19</v>
      </c>
      <c r="H32" s="238"/>
      <c r="I32" s="239">
        <f>Consistency!R27</f>
        <v>45</v>
      </c>
      <c r="J32" s="243"/>
      <c r="K32" s="238">
        <f t="shared" si="0"/>
        <v>39</v>
      </c>
      <c r="L32" s="273">
        <f t="shared" si="1"/>
        <v>39</v>
      </c>
      <c r="M32" s="292">
        <f t="shared" si="2"/>
        <v>38</v>
      </c>
      <c r="N32" s="277">
        <f>'DO NOT CHANGE - BASE'!M16</f>
        <v>39</v>
      </c>
    </row>
    <row r="33" spans="2:14">
      <c r="B33" s="423">
        <v>94705</v>
      </c>
      <c r="C33" s="411"/>
      <c r="D33" s="257" t="s">
        <v>86</v>
      </c>
      <c r="E33" s="253">
        <f>Transparency!GR31</f>
        <v>78</v>
      </c>
      <c r="F33" s="254"/>
      <c r="G33" s="253">
        <f>Accountability!GR34</f>
        <v>15</v>
      </c>
      <c r="H33" s="254"/>
      <c r="I33" s="253">
        <f>Consistency!GR27</f>
        <v>10</v>
      </c>
      <c r="J33" s="255"/>
      <c r="K33" s="254">
        <f t="shared" si="0"/>
        <v>29</v>
      </c>
      <c r="L33" s="272">
        <f t="shared" si="1"/>
        <v>29</v>
      </c>
      <c r="M33" s="321">
        <f t="shared" si="2"/>
        <v>71</v>
      </c>
      <c r="N33" s="276">
        <f>'DO NOT CHANGE - BASE'!M107</f>
        <v>73</v>
      </c>
    </row>
    <row r="34" spans="2:14" ht="15.95" customHeight="1">
      <c r="B34" s="420">
        <v>93547</v>
      </c>
      <c r="C34" s="413"/>
      <c r="D34" s="246" t="s">
        <v>43</v>
      </c>
      <c r="E34" s="239">
        <f>Transparency!GP31</f>
        <v>57</v>
      </c>
      <c r="F34" s="238"/>
      <c r="G34" s="239">
        <f>Accountability!GP34</f>
        <v>50</v>
      </c>
      <c r="H34" s="238"/>
      <c r="I34" s="239">
        <f>Consistency!GP27</f>
        <v>30</v>
      </c>
      <c r="J34" s="243"/>
      <c r="K34" s="238">
        <f t="shared" si="0"/>
        <v>44</v>
      </c>
      <c r="L34" s="273">
        <f t="shared" si="1"/>
        <v>44</v>
      </c>
      <c r="M34" s="292">
        <f t="shared" si="2"/>
        <v>26</v>
      </c>
      <c r="N34" s="277">
        <f>'DO NOT CHANGE - BASE'!M106</f>
        <v>30</v>
      </c>
    </row>
    <row r="35" spans="2:14">
      <c r="B35" s="423">
        <v>92600</v>
      </c>
      <c r="C35" s="411"/>
      <c r="D35" s="257" t="s">
        <v>73</v>
      </c>
      <c r="E35" s="253">
        <f>Transparency!CJ31</f>
        <v>70</v>
      </c>
      <c r="F35" s="254"/>
      <c r="G35" s="253">
        <f>Accountability!CJ34</f>
        <v>5</v>
      </c>
      <c r="H35" s="254"/>
      <c r="I35" s="253">
        <f>Consistency!CJ27</f>
        <v>35</v>
      </c>
      <c r="J35" s="255"/>
      <c r="K35" s="254">
        <f t="shared" si="0"/>
        <v>33</v>
      </c>
      <c r="L35" s="272">
        <f t="shared" si="1"/>
        <v>33</v>
      </c>
      <c r="M35" s="321">
        <f t="shared" si="2"/>
        <v>59</v>
      </c>
      <c r="N35" s="276">
        <f>'DO NOT CHANGE - BASE'!M51</f>
        <v>60</v>
      </c>
    </row>
    <row r="36" spans="2:14">
      <c r="B36" s="420">
        <v>92457.97</v>
      </c>
      <c r="C36" s="432" t="s">
        <v>289</v>
      </c>
      <c r="D36" s="246" t="s">
        <v>69</v>
      </c>
      <c r="E36" s="239">
        <f>Transparency!GL31</f>
        <v>42</v>
      </c>
      <c r="F36" s="238"/>
      <c r="G36" s="239">
        <f>Accountability!GL34</f>
        <v>15</v>
      </c>
      <c r="H36" s="238"/>
      <c r="I36" s="239">
        <f>Consistency!GL27</f>
        <v>45</v>
      </c>
      <c r="J36" s="243"/>
      <c r="K36" s="238">
        <f t="shared" si="0"/>
        <v>34</v>
      </c>
      <c r="L36" s="273">
        <f t="shared" si="1"/>
        <v>34</v>
      </c>
      <c r="M36" s="292">
        <f t="shared" si="2"/>
        <v>56</v>
      </c>
      <c r="N36" s="277">
        <f>'DO NOT CHANGE - BASE'!M104</f>
        <v>56</v>
      </c>
    </row>
    <row r="37" spans="2:14">
      <c r="B37" s="423">
        <v>91540</v>
      </c>
      <c r="C37" s="411"/>
      <c r="D37" s="257" t="s">
        <v>60</v>
      </c>
      <c r="E37" s="253">
        <f>Transparency!CH31</f>
        <v>67</v>
      </c>
      <c r="F37" s="254"/>
      <c r="G37" s="253">
        <f>Accountability!CH34</f>
        <v>15</v>
      </c>
      <c r="H37" s="254"/>
      <c r="I37" s="253">
        <f>Consistency!CH27</f>
        <v>35</v>
      </c>
      <c r="J37" s="255"/>
      <c r="K37" s="254">
        <f t="shared" si="0"/>
        <v>36</v>
      </c>
      <c r="L37" s="272">
        <f t="shared" si="1"/>
        <v>36</v>
      </c>
      <c r="M37" s="321">
        <f t="shared" si="2"/>
        <v>46</v>
      </c>
      <c r="N37" s="276">
        <f>'DO NOT CHANGE - BASE'!M50</f>
        <v>47</v>
      </c>
    </row>
    <row r="38" spans="2:14">
      <c r="B38" s="420">
        <v>91299</v>
      </c>
      <c r="C38" s="413"/>
      <c r="D38" s="245" t="s">
        <v>63</v>
      </c>
      <c r="E38" s="239">
        <f>Transparency!AF31</f>
        <v>49</v>
      </c>
      <c r="F38" s="238"/>
      <c r="G38" s="239">
        <f>Accountability!AF34</f>
        <v>18</v>
      </c>
      <c r="H38" s="238"/>
      <c r="I38" s="239">
        <f>Consistency!AF27</f>
        <v>40</v>
      </c>
      <c r="J38" s="243"/>
      <c r="K38" s="238">
        <f t="shared" si="0"/>
        <v>35</v>
      </c>
      <c r="L38" s="273">
        <f t="shared" si="1"/>
        <v>35</v>
      </c>
      <c r="M38" s="292">
        <f t="shared" si="2"/>
        <v>50</v>
      </c>
      <c r="N38" s="277">
        <f>'DO NOT CHANGE - BASE'!M23</f>
        <v>50</v>
      </c>
    </row>
    <row r="39" spans="2:14">
      <c r="B39" s="423">
        <v>91124</v>
      </c>
      <c r="C39" s="411"/>
      <c r="D39" s="253" t="s">
        <v>26</v>
      </c>
      <c r="E39" s="253">
        <f>Transparency!EP31</f>
        <v>67</v>
      </c>
      <c r="F39" s="254"/>
      <c r="G39" s="253">
        <f>Accountability!EP34</f>
        <v>55</v>
      </c>
      <c r="H39" s="254"/>
      <c r="I39" s="253">
        <f>Consistency!EP27</f>
        <v>45</v>
      </c>
      <c r="J39" s="255"/>
      <c r="K39" s="254">
        <f t="shared" si="0"/>
        <v>54</v>
      </c>
      <c r="L39" s="272">
        <f t="shared" si="1"/>
        <v>54</v>
      </c>
      <c r="M39" s="321">
        <f t="shared" si="2"/>
        <v>12</v>
      </c>
      <c r="N39" s="276">
        <f>'DO NOT CHANGE - BASE'!M80</f>
        <v>13</v>
      </c>
    </row>
    <row r="40" spans="2:14">
      <c r="B40" s="420">
        <v>91107</v>
      </c>
      <c r="C40" s="413"/>
      <c r="D40" s="245" t="s">
        <v>87</v>
      </c>
      <c r="E40" s="239">
        <f>Transparency!AJ31</f>
        <v>48</v>
      </c>
      <c r="F40" s="238"/>
      <c r="G40" s="239">
        <f>Accountability!AJ34</f>
        <v>10</v>
      </c>
      <c r="H40" s="238"/>
      <c r="I40" s="239">
        <f>Consistency!AJ27</f>
        <v>30</v>
      </c>
      <c r="J40" s="243"/>
      <c r="K40" s="238">
        <f t="shared" si="0"/>
        <v>28</v>
      </c>
      <c r="L40" s="273">
        <f t="shared" si="1"/>
        <v>28</v>
      </c>
      <c r="M40" s="292">
        <f t="shared" si="2"/>
        <v>74</v>
      </c>
      <c r="N40" s="277">
        <f>'DO NOT CHANGE - BASE'!M25</f>
        <v>74</v>
      </c>
    </row>
    <row r="41" spans="2:14">
      <c r="B41" s="423">
        <v>91073</v>
      </c>
      <c r="C41" s="411"/>
      <c r="D41" s="257" t="s">
        <v>22</v>
      </c>
      <c r="E41" s="253">
        <f>Transparency!BV31</f>
        <v>95</v>
      </c>
      <c r="F41" s="254"/>
      <c r="G41" s="253">
        <f>Accountability!BV34</f>
        <v>35</v>
      </c>
      <c r="H41" s="254"/>
      <c r="I41" s="253">
        <f>Consistency!BV27</f>
        <v>55</v>
      </c>
      <c r="J41" s="255"/>
      <c r="K41" s="254">
        <f t="shared" si="0"/>
        <v>58</v>
      </c>
      <c r="L41" s="272">
        <f t="shared" si="1"/>
        <v>58</v>
      </c>
      <c r="M41" s="321">
        <f t="shared" si="2"/>
        <v>9</v>
      </c>
      <c r="N41" s="276">
        <f>'DO NOT CHANGE - BASE'!M44</f>
        <v>9</v>
      </c>
    </row>
    <row r="42" spans="2:14">
      <c r="B42" s="420">
        <v>89457</v>
      </c>
      <c r="C42" s="413"/>
      <c r="D42" s="239" t="s">
        <v>42</v>
      </c>
      <c r="E42" s="239">
        <f>Transparency!FD31</f>
        <v>57</v>
      </c>
      <c r="F42" s="238"/>
      <c r="G42" s="239">
        <f>Accountability!FD34</f>
        <v>38</v>
      </c>
      <c r="H42" s="238"/>
      <c r="I42" s="239">
        <f>Consistency!FD27</f>
        <v>40</v>
      </c>
      <c r="J42" s="243"/>
      <c r="K42" s="238">
        <f t="shared" ref="K42:K73" si="3">ROUND((E42*$F$111)+(G42*$H$111)+(I42*$J$111),0)</f>
        <v>44</v>
      </c>
      <c r="L42" s="273">
        <f t="shared" ref="L42:L73" si="4">K42</f>
        <v>44</v>
      </c>
      <c r="M42" s="292">
        <f t="shared" ref="M42:M73" si="5">_xlfn.RANK.EQ(L42,$L$10:$L$109,0)</f>
        <v>26</v>
      </c>
      <c r="N42" s="277">
        <f>'DO NOT CHANGE - BASE'!M87</f>
        <v>29</v>
      </c>
    </row>
    <row r="43" spans="2:14">
      <c r="B43" s="423">
        <v>88794</v>
      </c>
      <c r="C43" s="411"/>
      <c r="D43" s="253" t="s">
        <v>27</v>
      </c>
      <c r="E43" s="253">
        <f>Transparency!FV31</f>
        <v>72</v>
      </c>
      <c r="F43" s="254"/>
      <c r="G43" s="253">
        <f>Accountability!FV34</f>
        <v>33</v>
      </c>
      <c r="H43" s="254"/>
      <c r="I43" s="253">
        <f>Consistency!FV27</f>
        <v>55</v>
      </c>
      <c r="J43" s="255"/>
      <c r="K43" s="254">
        <f t="shared" si="3"/>
        <v>52</v>
      </c>
      <c r="L43" s="272">
        <f t="shared" si="4"/>
        <v>52</v>
      </c>
      <c r="M43" s="321">
        <f t="shared" si="5"/>
        <v>14</v>
      </c>
      <c r="N43" s="276">
        <f>'DO NOT CHANGE - BASE'!M96</f>
        <v>14</v>
      </c>
    </row>
    <row r="44" spans="2:14">
      <c r="B44" s="420">
        <v>88249</v>
      </c>
      <c r="C44" s="413"/>
      <c r="D44" s="250" t="s">
        <v>89</v>
      </c>
      <c r="E44" s="239">
        <f>Transparency!CZ31</f>
        <v>44</v>
      </c>
      <c r="F44" s="238"/>
      <c r="G44" s="239">
        <f>Accountability!CZ34</f>
        <v>16</v>
      </c>
      <c r="H44" s="238"/>
      <c r="I44" s="239">
        <f>Consistency!CZ27</f>
        <v>25</v>
      </c>
      <c r="J44" s="243"/>
      <c r="K44" s="238">
        <f t="shared" si="3"/>
        <v>27</v>
      </c>
      <c r="L44" s="273">
        <f t="shared" si="4"/>
        <v>27</v>
      </c>
      <c r="M44" s="292">
        <f t="shared" si="5"/>
        <v>75</v>
      </c>
      <c r="N44" s="277">
        <f>'DO NOT CHANGE - BASE'!M59</f>
        <v>76</v>
      </c>
    </row>
    <row r="45" spans="2:14">
      <c r="B45" s="423">
        <v>88240</v>
      </c>
      <c r="C45" s="411"/>
      <c r="D45" s="253" t="s">
        <v>79</v>
      </c>
      <c r="E45" s="253">
        <f>Transparency!FF31</f>
        <v>45</v>
      </c>
      <c r="F45" s="254"/>
      <c r="G45" s="253">
        <f>Accountability!FF34</f>
        <v>17</v>
      </c>
      <c r="H45" s="254"/>
      <c r="I45" s="253">
        <f>Consistency!FF27</f>
        <v>35</v>
      </c>
      <c r="J45" s="255"/>
      <c r="K45" s="254">
        <f t="shared" si="3"/>
        <v>31</v>
      </c>
      <c r="L45" s="272">
        <f t="shared" si="4"/>
        <v>31</v>
      </c>
      <c r="M45" s="321">
        <f t="shared" si="5"/>
        <v>63</v>
      </c>
      <c r="N45" s="276">
        <f>'DO NOT CHANGE - BASE'!M88</f>
        <v>66</v>
      </c>
    </row>
    <row r="46" spans="2:14">
      <c r="B46" s="420">
        <v>86013</v>
      </c>
      <c r="C46" s="413"/>
      <c r="D46" s="245" t="s">
        <v>58</v>
      </c>
      <c r="E46" s="239">
        <f>Transparency!AN31</f>
        <v>43</v>
      </c>
      <c r="F46" s="238"/>
      <c r="G46" s="239">
        <f>Accountability!AN34</f>
        <v>52</v>
      </c>
      <c r="H46" s="238"/>
      <c r="I46" s="239">
        <f>Consistency!AN27</f>
        <v>20</v>
      </c>
      <c r="J46" s="243"/>
      <c r="K46" s="238">
        <f t="shared" si="3"/>
        <v>37</v>
      </c>
      <c r="L46" s="273">
        <f t="shared" si="4"/>
        <v>37</v>
      </c>
      <c r="M46" s="292">
        <f t="shared" si="5"/>
        <v>44</v>
      </c>
      <c r="N46" s="277">
        <f>'DO NOT CHANGE - BASE'!M27</f>
        <v>45</v>
      </c>
    </row>
    <row r="47" spans="2:14">
      <c r="B47" s="423">
        <v>83430</v>
      </c>
      <c r="C47" s="411"/>
      <c r="D47" s="257" t="s">
        <v>72</v>
      </c>
      <c r="E47" s="253">
        <f>Transparency!CP31</f>
        <v>45</v>
      </c>
      <c r="F47" s="254"/>
      <c r="G47" s="253">
        <f>Accountability!CP34</f>
        <v>21</v>
      </c>
      <c r="H47" s="254"/>
      <c r="I47" s="253">
        <f>Consistency!CP27</f>
        <v>35</v>
      </c>
      <c r="J47" s="255"/>
      <c r="K47" s="254">
        <f t="shared" si="3"/>
        <v>33</v>
      </c>
      <c r="L47" s="272">
        <f t="shared" si="4"/>
        <v>33</v>
      </c>
      <c r="M47" s="321">
        <f t="shared" si="5"/>
        <v>59</v>
      </c>
      <c r="N47" s="276">
        <f>'DO NOT CHANGE - BASE'!M54</f>
        <v>59</v>
      </c>
    </row>
    <row r="48" spans="2:14">
      <c r="B48" s="420">
        <v>82893</v>
      </c>
      <c r="C48" s="413"/>
      <c r="D48" s="246" t="s">
        <v>92</v>
      </c>
      <c r="E48" s="239">
        <f>Transparency!GJ31</f>
        <v>28</v>
      </c>
      <c r="F48" s="238"/>
      <c r="G48" s="239">
        <f>Accountability!GJ34</f>
        <v>19</v>
      </c>
      <c r="H48" s="238"/>
      <c r="I48" s="239">
        <f>Consistency!GJ27</f>
        <v>30</v>
      </c>
      <c r="J48" s="243"/>
      <c r="K48" s="238">
        <f t="shared" si="3"/>
        <v>26</v>
      </c>
      <c r="L48" s="273">
        <f t="shared" si="4"/>
        <v>26</v>
      </c>
      <c r="M48" s="292">
        <f t="shared" si="5"/>
        <v>77</v>
      </c>
      <c r="N48" s="277">
        <f>'DO NOT CHANGE - BASE'!M103</f>
        <v>79</v>
      </c>
    </row>
    <row r="49" spans="2:14">
      <c r="B49" s="423">
        <v>82380</v>
      </c>
      <c r="C49" s="411"/>
      <c r="D49" s="258" t="s">
        <v>40</v>
      </c>
      <c r="E49" s="253">
        <f>Transparency!N31</f>
        <v>67</v>
      </c>
      <c r="F49" s="254"/>
      <c r="G49" s="253">
        <f>Accountability!N34</f>
        <v>20</v>
      </c>
      <c r="H49" s="254"/>
      <c r="I49" s="253">
        <f>Consistency!N27</f>
        <v>50</v>
      </c>
      <c r="J49" s="255"/>
      <c r="K49" s="254">
        <f t="shared" si="3"/>
        <v>44</v>
      </c>
      <c r="L49" s="272">
        <f t="shared" si="4"/>
        <v>44</v>
      </c>
      <c r="M49" s="321">
        <f t="shared" si="5"/>
        <v>26</v>
      </c>
      <c r="N49" s="276">
        <f>'DO NOT CHANGE - BASE'!M14</f>
        <v>27</v>
      </c>
    </row>
    <row r="50" spans="2:14">
      <c r="B50" s="420">
        <v>82206</v>
      </c>
      <c r="C50" s="413"/>
      <c r="D50" s="244" t="s">
        <v>80</v>
      </c>
      <c r="E50" s="239">
        <f>Transparency!EZ31</f>
        <v>58</v>
      </c>
      <c r="F50" s="238"/>
      <c r="G50" s="239">
        <f>Accountability!EZ34</f>
        <v>14</v>
      </c>
      <c r="H50" s="238"/>
      <c r="I50" s="239">
        <f>Consistency!EZ27</f>
        <v>30</v>
      </c>
      <c r="J50" s="243"/>
      <c r="K50" s="238">
        <f t="shared" si="3"/>
        <v>31</v>
      </c>
      <c r="L50" s="273">
        <f t="shared" si="4"/>
        <v>31</v>
      </c>
      <c r="M50" s="292">
        <f t="shared" si="5"/>
        <v>63</v>
      </c>
      <c r="N50" s="277">
        <f>'DO NOT CHANGE - BASE'!M85</f>
        <v>67</v>
      </c>
    </row>
    <row r="51" spans="2:14">
      <c r="B51" s="423">
        <v>81053</v>
      </c>
      <c r="C51" s="411"/>
      <c r="D51" s="257" t="s">
        <v>95</v>
      </c>
      <c r="E51" s="253">
        <f>Transparency!GN31</f>
        <v>22</v>
      </c>
      <c r="F51" s="254"/>
      <c r="G51" s="253">
        <f>Accountability!GN34</f>
        <v>24</v>
      </c>
      <c r="H51" s="254"/>
      <c r="I51" s="253">
        <f>Consistency!GN27</f>
        <v>25</v>
      </c>
      <c r="J51" s="255"/>
      <c r="K51" s="254">
        <f t="shared" si="3"/>
        <v>24</v>
      </c>
      <c r="L51" s="272">
        <f t="shared" si="4"/>
        <v>24</v>
      </c>
      <c r="M51" s="321">
        <f t="shared" si="5"/>
        <v>82</v>
      </c>
      <c r="N51" s="276">
        <f>'DO NOT CHANGE - BASE'!M105</f>
        <v>82</v>
      </c>
    </row>
    <row r="52" spans="2:14">
      <c r="B52" s="420">
        <v>80817</v>
      </c>
      <c r="C52" s="413"/>
      <c r="D52" s="245" t="s">
        <v>78</v>
      </c>
      <c r="E52" s="239">
        <f>Transparency!DT31</f>
        <v>37</v>
      </c>
      <c r="F52" s="238"/>
      <c r="G52" s="239">
        <f>Accountability!DT34</f>
        <v>22</v>
      </c>
      <c r="H52" s="238"/>
      <c r="I52" s="239">
        <f>Consistency!DT27</f>
        <v>35</v>
      </c>
      <c r="J52" s="243"/>
      <c r="K52" s="238">
        <f t="shared" si="3"/>
        <v>31</v>
      </c>
      <c r="L52" s="273">
        <f t="shared" si="4"/>
        <v>31</v>
      </c>
      <c r="M52" s="292">
        <f t="shared" si="5"/>
        <v>63</v>
      </c>
      <c r="N52" s="277">
        <f>'DO NOT CHANGE - BASE'!M69</f>
        <v>65</v>
      </c>
    </row>
    <row r="53" spans="2:14">
      <c r="B53" s="423">
        <v>80416</v>
      </c>
      <c r="C53" s="411"/>
      <c r="D53" s="253" t="s">
        <v>19</v>
      </c>
      <c r="E53" s="253">
        <f>Transparency!BR31</f>
        <v>92</v>
      </c>
      <c r="F53" s="254"/>
      <c r="G53" s="253">
        <f>Accountability!BR34</f>
        <v>33</v>
      </c>
      <c r="H53" s="254"/>
      <c r="I53" s="253">
        <f>Consistency!BR27</f>
        <v>65</v>
      </c>
      <c r="J53" s="255"/>
      <c r="K53" s="254">
        <f t="shared" si="3"/>
        <v>61</v>
      </c>
      <c r="L53" s="272">
        <f t="shared" si="4"/>
        <v>61</v>
      </c>
      <c r="M53" s="321">
        <f t="shared" si="5"/>
        <v>5</v>
      </c>
      <c r="N53" s="276">
        <f>'DO NOT CHANGE - BASE'!M42</f>
        <v>6</v>
      </c>
    </row>
    <row r="54" spans="2:14">
      <c r="B54" s="420">
        <v>79611</v>
      </c>
      <c r="C54" s="413"/>
      <c r="D54" s="246" t="s">
        <v>57</v>
      </c>
      <c r="E54" s="239">
        <f>Transparency!CD31</f>
        <v>50</v>
      </c>
      <c r="F54" s="238"/>
      <c r="G54" s="239">
        <f>Accountability!CD34</f>
        <v>36</v>
      </c>
      <c r="H54" s="238"/>
      <c r="I54" s="239">
        <f>Consistency!CD27</f>
        <v>30</v>
      </c>
      <c r="J54" s="243"/>
      <c r="K54" s="238">
        <f t="shared" si="3"/>
        <v>37</v>
      </c>
      <c r="L54" s="273">
        <f t="shared" si="4"/>
        <v>37</v>
      </c>
      <c r="M54" s="292">
        <f t="shared" si="5"/>
        <v>44</v>
      </c>
      <c r="N54" s="277">
        <f>'DO NOT CHANGE - BASE'!M48</f>
        <v>44</v>
      </c>
    </row>
    <row r="55" spans="2:14">
      <c r="B55" s="423">
        <v>79126</v>
      </c>
      <c r="C55" s="411"/>
      <c r="D55" s="257" t="s">
        <v>111</v>
      </c>
      <c r="E55" s="253">
        <f>Transparency!BZ31</f>
        <v>17</v>
      </c>
      <c r="F55" s="254"/>
      <c r="G55" s="253">
        <f>Accountability!BZ34</f>
        <v>10</v>
      </c>
      <c r="H55" s="254"/>
      <c r="I55" s="253">
        <f>Consistency!BZ27</f>
        <v>10</v>
      </c>
      <c r="J55" s="255"/>
      <c r="K55" s="254">
        <f t="shared" si="3"/>
        <v>12</v>
      </c>
      <c r="L55" s="272">
        <f t="shared" si="4"/>
        <v>12</v>
      </c>
      <c r="M55" s="321">
        <f t="shared" si="5"/>
        <v>97</v>
      </c>
      <c r="N55" s="276">
        <f>'DO NOT CHANGE - BASE'!M46</f>
        <v>98</v>
      </c>
    </row>
    <row r="56" spans="2:14">
      <c r="B56" s="420">
        <v>78965</v>
      </c>
      <c r="C56" s="413"/>
      <c r="D56" s="244" t="s">
        <v>18</v>
      </c>
      <c r="E56" s="239">
        <f>Transparency!L31</f>
        <v>72</v>
      </c>
      <c r="F56" s="238"/>
      <c r="G56" s="239">
        <f>Accountability!L34</f>
        <v>36</v>
      </c>
      <c r="H56" s="238"/>
      <c r="I56" s="239">
        <f>Consistency!L27</f>
        <v>75</v>
      </c>
      <c r="J56" s="243"/>
      <c r="K56" s="238">
        <f t="shared" si="3"/>
        <v>61</v>
      </c>
      <c r="L56" s="273">
        <f t="shared" si="4"/>
        <v>61</v>
      </c>
      <c r="M56" s="292">
        <f t="shared" si="5"/>
        <v>5</v>
      </c>
      <c r="N56" s="277">
        <f>'DO NOT CHANGE - BASE'!M13</f>
        <v>5</v>
      </c>
    </row>
    <row r="57" spans="2:14">
      <c r="B57" s="423">
        <v>78476</v>
      </c>
      <c r="C57" s="411"/>
      <c r="D57" s="253" t="s">
        <v>28</v>
      </c>
      <c r="E57" s="253">
        <f>Transparency!EN31</f>
        <v>75</v>
      </c>
      <c r="F57" s="254"/>
      <c r="G57" s="253">
        <f>Accountability!EN34</f>
        <v>38</v>
      </c>
      <c r="H57" s="254"/>
      <c r="I57" s="253">
        <f>Consistency!EN27</f>
        <v>50</v>
      </c>
      <c r="J57" s="255"/>
      <c r="K57" s="254">
        <f t="shared" si="3"/>
        <v>52</v>
      </c>
      <c r="L57" s="272">
        <f t="shared" si="4"/>
        <v>52</v>
      </c>
      <c r="M57" s="321">
        <f t="shared" si="5"/>
        <v>14</v>
      </c>
      <c r="N57" s="276">
        <f>'DO NOT CHANGE - BASE'!M79</f>
        <v>15</v>
      </c>
    </row>
    <row r="58" spans="2:14">
      <c r="B58" s="420">
        <v>78177</v>
      </c>
      <c r="C58" s="413"/>
      <c r="D58" s="267" t="s">
        <v>32</v>
      </c>
      <c r="E58" s="239">
        <f>Transparency!BB31</f>
        <v>68</v>
      </c>
      <c r="F58" s="238"/>
      <c r="G58" s="239">
        <f>Accountability!BB34</f>
        <v>33</v>
      </c>
      <c r="H58" s="238"/>
      <c r="I58" s="239">
        <f>Consistency!BB27</f>
        <v>45</v>
      </c>
      <c r="J58" s="243"/>
      <c r="K58" s="238">
        <f t="shared" si="3"/>
        <v>47</v>
      </c>
      <c r="L58" s="273">
        <f t="shared" si="4"/>
        <v>47</v>
      </c>
      <c r="M58" s="292">
        <f t="shared" si="5"/>
        <v>19</v>
      </c>
      <c r="N58" s="277">
        <f>'DO NOT CHANGE - BASE'!M34</f>
        <v>19</v>
      </c>
    </row>
    <row r="59" spans="2:14">
      <c r="B59" s="423">
        <v>77977</v>
      </c>
      <c r="C59" s="411"/>
      <c r="D59" s="257" t="s">
        <v>102</v>
      </c>
      <c r="E59" s="253">
        <f>Transparency!CN31</f>
        <v>17</v>
      </c>
      <c r="F59" s="254"/>
      <c r="G59" s="253">
        <f>Accountability!CN34</f>
        <v>17</v>
      </c>
      <c r="H59" s="254"/>
      <c r="I59" s="253">
        <f>Consistency!CN27</f>
        <v>25</v>
      </c>
      <c r="J59" s="255"/>
      <c r="K59" s="254">
        <f t="shared" si="3"/>
        <v>20</v>
      </c>
      <c r="L59" s="272">
        <f t="shared" si="4"/>
        <v>20</v>
      </c>
      <c r="M59" s="321">
        <f t="shared" si="5"/>
        <v>89</v>
      </c>
      <c r="N59" s="276">
        <f>'DO NOT CHANGE - BASE'!M53</f>
        <v>89</v>
      </c>
    </row>
    <row r="60" spans="2:14">
      <c r="B60" s="420">
        <v>76733</v>
      </c>
      <c r="C60" s="413"/>
      <c r="D60" s="239" t="s">
        <v>103</v>
      </c>
      <c r="E60" s="239">
        <f>Transparency!T31</f>
        <v>32</v>
      </c>
      <c r="F60" s="238"/>
      <c r="G60" s="239">
        <f>Accountability!T34</f>
        <v>15</v>
      </c>
      <c r="H60" s="238"/>
      <c r="I60" s="239">
        <f>Consistency!T27</f>
        <v>15</v>
      </c>
      <c r="J60" s="243"/>
      <c r="K60" s="238">
        <f t="shared" si="3"/>
        <v>19</v>
      </c>
      <c r="L60" s="273">
        <f t="shared" si="4"/>
        <v>19</v>
      </c>
      <c r="M60" s="292">
        <f t="shared" si="5"/>
        <v>90</v>
      </c>
      <c r="N60" s="277">
        <f>'DO NOT CHANGE - BASE'!M17</f>
        <v>90</v>
      </c>
    </row>
    <row r="61" spans="2:14">
      <c r="B61" s="423">
        <v>76054.14</v>
      </c>
      <c r="C61" s="433" t="s">
        <v>289</v>
      </c>
      <c r="D61" s="256" t="s">
        <v>65</v>
      </c>
      <c r="E61" s="253">
        <f>Transparency!DF31</f>
        <v>67</v>
      </c>
      <c r="F61" s="254"/>
      <c r="G61" s="253">
        <f>Accountability!DF34</f>
        <v>17</v>
      </c>
      <c r="H61" s="254"/>
      <c r="I61" s="253">
        <f>Consistency!DF27</f>
        <v>30</v>
      </c>
      <c r="J61" s="255"/>
      <c r="K61" s="254">
        <f t="shared" si="3"/>
        <v>35</v>
      </c>
      <c r="L61" s="272">
        <f t="shared" si="4"/>
        <v>35</v>
      </c>
      <c r="M61" s="321">
        <f t="shared" si="5"/>
        <v>50</v>
      </c>
      <c r="N61" s="276">
        <f>'DO NOT CHANGE - BASE'!M62</f>
        <v>52</v>
      </c>
    </row>
    <row r="62" spans="2:14">
      <c r="B62" s="420">
        <v>72996</v>
      </c>
      <c r="C62" s="413"/>
      <c r="D62" s="246" t="s">
        <v>36</v>
      </c>
      <c r="E62" s="239">
        <f>Transparency!EV31</f>
        <v>65</v>
      </c>
      <c r="F62" s="238"/>
      <c r="G62" s="239">
        <f>Accountability!EV34</f>
        <v>34</v>
      </c>
      <c r="H62" s="238"/>
      <c r="I62" s="239">
        <f>Consistency!EV27</f>
        <v>45</v>
      </c>
      <c r="J62" s="243"/>
      <c r="K62" s="238">
        <f t="shared" si="3"/>
        <v>46</v>
      </c>
      <c r="L62" s="273">
        <f t="shared" si="4"/>
        <v>46</v>
      </c>
      <c r="M62" s="292">
        <f t="shared" si="5"/>
        <v>23</v>
      </c>
      <c r="N62" s="277">
        <f>'DO NOT CHANGE - BASE'!M83</f>
        <v>23</v>
      </c>
    </row>
    <row r="63" spans="2:14">
      <c r="B63" s="423">
        <v>72960</v>
      </c>
      <c r="C63" s="411"/>
      <c r="D63" s="256" t="s">
        <v>34</v>
      </c>
      <c r="E63" s="253">
        <f>Transparency!AD31</f>
        <v>67</v>
      </c>
      <c r="F63" s="254"/>
      <c r="G63" s="253">
        <f>Accountability!AD34</f>
        <v>59</v>
      </c>
      <c r="H63" s="254"/>
      <c r="I63" s="253">
        <f>Consistency!AD27</f>
        <v>25</v>
      </c>
      <c r="J63" s="255"/>
      <c r="K63" s="254">
        <f t="shared" si="3"/>
        <v>47</v>
      </c>
      <c r="L63" s="272">
        <f t="shared" si="4"/>
        <v>47</v>
      </c>
      <c r="M63" s="321">
        <f t="shared" si="5"/>
        <v>19</v>
      </c>
      <c r="N63" s="276">
        <f>'DO NOT CHANGE - BASE'!M22</f>
        <v>21</v>
      </c>
    </row>
    <row r="64" spans="2:14">
      <c r="B64" s="420">
        <v>72052</v>
      </c>
      <c r="C64" s="413"/>
      <c r="D64" s="246" t="s">
        <v>23</v>
      </c>
      <c r="E64" s="239">
        <f>Transparency!J31</f>
        <v>65</v>
      </c>
      <c r="F64" s="238"/>
      <c r="G64" s="239">
        <f>Accountability!J34</f>
        <v>42</v>
      </c>
      <c r="H64" s="238"/>
      <c r="I64" s="239">
        <f>Consistency!J27</f>
        <v>60</v>
      </c>
      <c r="J64" s="243"/>
      <c r="K64" s="238">
        <f t="shared" si="3"/>
        <v>55</v>
      </c>
      <c r="L64" s="273">
        <f t="shared" si="4"/>
        <v>55</v>
      </c>
      <c r="M64" s="292">
        <f t="shared" si="5"/>
        <v>10</v>
      </c>
      <c r="N64" s="277">
        <f>'DO NOT CHANGE - BASE'!M12</f>
        <v>10</v>
      </c>
    </row>
    <row r="65" spans="2:14">
      <c r="B65" s="427">
        <v>70663</v>
      </c>
      <c r="C65" s="411"/>
      <c r="D65" s="256" t="s">
        <v>71</v>
      </c>
      <c r="E65" s="253">
        <f>Transparency!DN31</f>
        <v>60</v>
      </c>
      <c r="F65" s="254"/>
      <c r="G65" s="253">
        <f>Accountability!DN34</f>
        <v>19</v>
      </c>
      <c r="H65" s="254"/>
      <c r="I65" s="253">
        <f>Consistency!DN27</f>
        <v>30</v>
      </c>
      <c r="J65" s="255"/>
      <c r="K65" s="254">
        <f t="shared" si="3"/>
        <v>34</v>
      </c>
      <c r="L65" s="272">
        <f t="shared" si="4"/>
        <v>34</v>
      </c>
      <c r="M65" s="321">
        <f t="shared" si="5"/>
        <v>56</v>
      </c>
      <c r="N65" s="276">
        <f>'DO NOT CHANGE - BASE'!M66</f>
        <v>58</v>
      </c>
    </row>
    <row r="66" spans="2:14">
      <c r="B66" s="420">
        <v>70466</v>
      </c>
      <c r="C66" s="413"/>
      <c r="D66" s="250" t="s">
        <v>96</v>
      </c>
      <c r="E66" s="239">
        <f>Transparency!CX31</f>
        <v>32</v>
      </c>
      <c r="F66" s="238"/>
      <c r="G66" s="239">
        <f>Accountability!CX34</f>
        <v>17</v>
      </c>
      <c r="H66" s="238"/>
      <c r="I66" s="239">
        <f>Consistency!CX27</f>
        <v>25</v>
      </c>
      <c r="J66" s="243"/>
      <c r="K66" s="238">
        <f t="shared" si="3"/>
        <v>24</v>
      </c>
      <c r="L66" s="273">
        <f t="shared" si="4"/>
        <v>24</v>
      </c>
      <c r="M66" s="292">
        <f t="shared" si="5"/>
        <v>82</v>
      </c>
      <c r="N66" s="277">
        <f>'DO NOT CHANGE - BASE'!M58</f>
        <v>83</v>
      </c>
    </row>
    <row r="67" spans="2:14">
      <c r="B67" s="423">
        <v>69423</v>
      </c>
      <c r="C67" s="411"/>
      <c r="D67" s="257" t="s">
        <v>106</v>
      </c>
      <c r="E67" s="253">
        <f>Transparency!AZ31</f>
        <v>22</v>
      </c>
      <c r="F67" s="254"/>
      <c r="G67" s="253">
        <f>Accountability!AZ34</f>
        <v>21</v>
      </c>
      <c r="H67" s="254"/>
      <c r="I67" s="253">
        <f>Consistency!AZ27</f>
        <v>10</v>
      </c>
      <c r="J67" s="255"/>
      <c r="K67" s="254">
        <f t="shared" si="3"/>
        <v>17</v>
      </c>
      <c r="L67" s="272">
        <f t="shared" si="4"/>
        <v>17</v>
      </c>
      <c r="M67" s="321">
        <f t="shared" si="5"/>
        <v>93</v>
      </c>
      <c r="N67" s="276">
        <f>'DO NOT CHANGE - BASE'!M33</f>
        <v>93</v>
      </c>
    </row>
    <row r="68" spans="2:14">
      <c r="B68" s="420">
        <v>69164</v>
      </c>
      <c r="C68" s="413"/>
      <c r="D68" s="246" t="s">
        <v>35</v>
      </c>
      <c r="E68" s="239">
        <f>Transparency!H31</f>
        <v>81</v>
      </c>
      <c r="F68" s="238"/>
      <c r="G68" s="239">
        <f>Accountability!H34</f>
        <v>47</v>
      </c>
      <c r="H68" s="238"/>
      <c r="I68" s="239">
        <f>Consistency!H27</f>
        <v>25</v>
      </c>
      <c r="J68" s="243"/>
      <c r="K68" s="238">
        <f t="shared" si="3"/>
        <v>47</v>
      </c>
      <c r="L68" s="273">
        <f t="shared" si="4"/>
        <v>47</v>
      </c>
      <c r="M68" s="292">
        <f t="shared" si="5"/>
        <v>19</v>
      </c>
      <c r="N68" s="277">
        <f>'DO NOT CHANGE - BASE'!M11</f>
        <v>22</v>
      </c>
    </row>
    <row r="69" spans="2:14">
      <c r="B69" s="423">
        <v>68874</v>
      </c>
      <c r="C69" s="411"/>
      <c r="D69" s="256" t="s">
        <v>98</v>
      </c>
      <c r="E69" s="253">
        <f>Transparency!DX31</f>
        <v>40</v>
      </c>
      <c r="F69" s="254"/>
      <c r="G69" s="253">
        <f>Accountability!DX34</f>
        <v>25</v>
      </c>
      <c r="H69" s="254"/>
      <c r="I69" s="253">
        <f>Consistency!DX27</f>
        <v>10</v>
      </c>
      <c r="J69" s="255"/>
      <c r="K69" s="254">
        <f t="shared" si="3"/>
        <v>23</v>
      </c>
      <c r="L69" s="272">
        <f t="shared" si="4"/>
        <v>23</v>
      </c>
      <c r="M69" s="321">
        <f t="shared" si="5"/>
        <v>85</v>
      </c>
      <c r="N69" s="276">
        <f>'DO NOT CHANGE - BASE'!M71</f>
        <v>85</v>
      </c>
    </row>
    <row r="70" spans="2:14">
      <c r="B70" s="420">
        <v>68399</v>
      </c>
      <c r="C70" s="413"/>
      <c r="D70" s="246" t="s">
        <v>68</v>
      </c>
      <c r="E70" s="239">
        <f>Transparency!CB31</f>
        <v>60</v>
      </c>
      <c r="F70" s="238"/>
      <c r="G70" s="239">
        <f>Accountability!CB34</f>
        <v>34</v>
      </c>
      <c r="H70" s="238"/>
      <c r="I70" s="239">
        <f>Consistency!CB27</f>
        <v>20</v>
      </c>
      <c r="J70" s="243"/>
      <c r="K70" s="238">
        <f t="shared" si="3"/>
        <v>35</v>
      </c>
      <c r="L70" s="273">
        <f t="shared" si="4"/>
        <v>35</v>
      </c>
      <c r="M70" s="292">
        <f t="shared" si="5"/>
        <v>50</v>
      </c>
      <c r="N70" s="277">
        <f>'DO NOT CHANGE - BASE'!M47</f>
        <v>55</v>
      </c>
    </row>
    <row r="71" spans="2:14">
      <c r="B71" s="423">
        <v>68367</v>
      </c>
      <c r="C71" s="411"/>
      <c r="D71" s="256" t="s">
        <v>16</v>
      </c>
      <c r="E71" s="253">
        <f>Transparency!AH31</f>
        <v>87</v>
      </c>
      <c r="F71" s="254"/>
      <c r="G71" s="253">
        <f>Accountability!AH34</f>
        <v>54</v>
      </c>
      <c r="H71" s="254"/>
      <c r="I71" s="253">
        <f>Consistency!AH27</f>
        <v>60</v>
      </c>
      <c r="J71" s="255"/>
      <c r="K71" s="254">
        <f t="shared" si="3"/>
        <v>65</v>
      </c>
      <c r="L71" s="272">
        <f t="shared" si="4"/>
        <v>65</v>
      </c>
      <c r="M71" s="321">
        <f t="shared" si="5"/>
        <v>3</v>
      </c>
      <c r="N71" s="276">
        <f>'DO NOT CHANGE - BASE'!M24</f>
        <v>3</v>
      </c>
    </row>
    <row r="72" spans="2:14">
      <c r="B72" s="420">
        <v>67927</v>
      </c>
      <c r="C72" s="413"/>
      <c r="D72" s="239" t="s">
        <v>44</v>
      </c>
      <c r="E72" s="239">
        <f>Transparency!BP31</f>
        <v>52</v>
      </c>
      <c r="F72" s="238"/>
      <c r="G72" s="239">
        <f>Accountability!BP34</f>
        <v>17</v>
      </c>
      <c r="H72" s="238"/>
      <c r="I72" s="239">
        <f>Consistency!BP27</f>
        <v>60</v>
      </c>
      <c r="J72" s="243"/>
      <c r="K72" s="238">
        <f t="shared" si="3"/>
        <v>43</v>
      </c>
      <c r="L72" s="273">
        <f t="shared" si="4"/>
        <v>43</v>
      </c>
      <c r="M72" s="292">
        <f t="shared" si="5"/>
        <v>31</v>
      </c>
      <c r="N72" s="277">
        <f>'DO NOT CHANGE - BASE'!M41</f>
        <v>31</v>
      </c>
    </row>
    <row r="73" spans="2:14">
      <c r="B73" s="423">
        <v>67407</v>
      </c>
      <c r="C73" s="411"/>
      <c r="D73" s="257" t="s">
        <v>88</v>
      </c>
      <c r="E73" s="253">
        <f>Transparency!CR31</f>
        <v>43</v>
      </c>
      <c r="F73" s="254"/>
      <c r="G73" s="253">
        <f>Accountability!CR34</f>
        <v>7</v>
      </c>
      <c r="H73" s="254"/>
      <c r="I73" s="253">
        <f>Consistency!CR27</f>
        <v>35</v>
      </c>
      <c r="J73" s="255"/>
      <c r="K73" s="254">
        <f t="shared" si="3"/>
        <v>27</v>
      </c>
      <c r="L73" s="272">
        <f t="shared" si="4"/>
        <v>27</v>
      </c>
      <c r="M73" s="321">
        <f t="shared" si="5"/>
        <v>75</v>
      </c>
      <c r="N73" s="276">
        <f>'DO NOT CHANGE - BASE'!M55</f>
        <v>75</v>
      </c>
    </row>
    <row r="74" spans="2:14">
      <c r="B74" s="420">
        <v>66623</v>
      </c>
      <c r="C74" s="413"/>
      <c r="D74" s="251" t="s">
        <v>55</v>
      </c>
      <c r="E74" s="239">
        <f>Transparency!BH31</f>
        <v>45</v>
      </c>
      <c r="F74" s="238"/>
      <c r="G74" s="239">
        <f>Accountability!BH34</f>
        <v>47</v>
      </c>
      <c r="H74" s="238"/>
      <c r="I74" s="239">
        <f>Consistency!BH27</f>
        <v>25</v>
      </c>
      <c r="J74" s="243"/>
      <c r="K74" s="238">
        <f t="shared" ref="K74:K109" si="6">ROUND((E74*$F$111)+(G74*$H$111)+(I74*$J$111),0)</f>
        <v>38</v>
      </c>
      <c r="L74" s="273">
        <f t="shared" ref="L74:L105" si="7">K74</f>
        <v>38</v>
      </c>
      <c r="M74" s="292">
        <f t="shared" ref="M74:M105" si="8">_xlfn.RANK.EQ(L74,$L$10:$L$109,0)</f>
        <v>40</v>
      </c>
      <c r="N74" s="277">
        <f>'DO NOT CHANGE - BASE'!M38</f>
        <v>42</v>
      </c>
    </row>
    <row r="75" spans="2:14">
      <c r="B75" s="423">
        <v>66109</v>
      </c>
      <c r="C75" s="411"/>
      <c r="D75" s="253" t="s">
        <v>56</v>
      </c>
      <c r="E75" s="253">
        <f>Transparency!EL31</f>
        <v>58</v>
      </c>
      <c r="F75" s="254"/>
      <c r="G75" s="253">
        <f>Accountability!EL34</f>
        <v>45</v>
      </c>
      <c r="H75" s="254"/>
      <c r="I75" s="253">
        <f>Consistency!EL27</f>
        <v>20</v>
      </c>
      <c r="J75" s="255"/>
      <c r="K75" s="254">
        <f t="shared" si="6"/>
        <v>38</v>
      </c>
      <c r="L75" s="272">
        <f t="shared" si="7"/>
        <v>38</v>
      </c>
      <c r="M75" s="321">
        <f t="shared" si="8"/>
        <v>40</v>
      </c>
      <c r="N75" s="276">
        <f>'DO NOT CHANGE - BASE'!M78</f>
        <v>43</v>
      </c>
    </row>
    <row r="76" spans="2:14">
      <c r="B76" s="420">
        <v>65880</v>
      </c>
      <c r="C76" s="413"/>
      <c r="D76" s="246" t="s">
        <v>33</v>
      </c>
      <c r="E76" s="239">
        <f>Transparency!EX31</f>
        <v>72</v>
      </c>
      <c r="F76" s="238"/>
      <c r="G76" s="239">
        <f>Accountability!EX34</f>
        <v>44</v>
      </c>
      <c r="H76" s="238"/>
      <c r="I76" s="239">
        <f>Consistency!EX27</f>
        <v>35</v>
      </c>
      <c r="J76" s="243"/>
      <c r="K76" s="238">
        <f t="shared" si="6"/>
        <v>47</v>
      </c>
      <c r="L76" s="273">
        <f t="shared" si="7"/>
        <v>47</v>
      </c>
      <c r="M76" s="292">
        <f t="shared" si="8"/>
        <v>19</v>
      </c>
      <c r="N76" s="277">
        <f>'DO NOT CHANGE - BASE'!M84</f>
        <v>20</v>
      </c>
    </row>
    <row r="77" spans="2:14">
      <c r="B77" s="423">
        <v>65725</v>
      </c>
      <c r="C77" s="411"/>
      <c r="D77" s="256" t="s">
        <v>54</v>
      </c>
      <c r="E77" s="253">
        <f>Transparency!DB31</f>
        <v>48</v>
      </c>
      <c r="F77" s="254"/>
      <c r="G77" s="253">
        <f>Accountability!DB34</f>
        <v>39</v>
      </c>
      <c r="H77" s="254"/>
      <c r="I77" s="253">
        <f>Consistency!DB27</f>
        <v>30</v>
      </c>
      <c r="J77" s="255"/>
      <c r="K77" s="254">
        <f t="shared" si="6"/>
        <v>38</v>
      </c>
      <c r="L77" s="272">
        <f t="shared" si="7"/>
        <v>38</v>
      </c>
      <c r="M77" s="321">
        <f t="shared" si="8"/>
        <v>40</v>
      </c>
      <c r="N77" s="276">
        <f>'DO NOT CHANGE - BASE'!M60</f>
        <v>41</v>
      </c>
    </row>
    <row r="78" spans="2:14">
      <c r="B78" s="420">
        <v>65565</v>
      </c>
      <c r="C78" s="413"/>
      <c r="D78" s="245" t="s">
        <v>85</v>
      </c>
      <c r="E78" s="239">
        <f>Transparency!DJ31</f>
        <v>52</v>
      </c>
      <c r="F78" s="238"/>
      <c r="G78" s="239">
        <f>Accountability!DJ34</f>
        <v>17</v>
      </c>
      <c r="H78" s="238"/>
      <c r="I78" s="239">
        <f>Consistency!DJ27</f>
        <v>25</v>
      </c>
      <c r="J78" s="243"/>
      <c r="K78" s="238">
        <f t="shared" si="6"/>
        <v>29</v>
      </c>
      <c r="L78" s="273">
        <f t="shared" si="7"/>
        <v>29</v>
      </c>
      <c r="M78" s="292">
        <f t="shared" si="8"/>
        <v>71</v>
      </c>
      <c r="N78" s="277">
        <f>'DO NOT CHANGE - BASE'!M64</f>
        <v>72</v>
      </c>
    </row>
    <row r="79" spans="2:14">
      <c r="B79" s="423">
        <v>64927</v>
      </c>
      <c r="C79" s="411"/>
      <c r="D79" s="256" t="s">
        <v>84</v>
      </c>
      <c r="E79" s="253">
        <f>Transparency!ED31</f>
        <v>49</v>
      </c>
      <c r="F79" s="254"/>
      <c r="G79" s="253">
        <f>Accountability!ED34</f>
        <v>20</v>
      </c>
      <c r="H79" s="254"/>
      <c r="I79" s="253">
        <f>Consistency!ED27</f>
        <v>25</v>
      </c>
      <c r="J79" s="255"/>
      <c r="K79" s="254">
        <f t="shared" si="6"/>
        <v>29</v>
      </c>
      <c r="L79" s="272">
        <f t="shared" si="7"/>
        <v>29</v>
      </c>
      <c r="M79" s="321">
        <f t="shared" si="8"/>
        <v>71</v>
      </c>
      <c r="N79" s="276">
        <f>'DO NOT CHANGE - BASE'!M74</f>
        <v>71</v>
      </c>
    </row>
    <row r="80" spans="2:14">
      <c r="B80" s="420">
        <v>64738</v>
      </c>
      <c r="C80" s="413"/>
      <c r="D80" s="245" t="s">
        <v>66</v>
      </c>
      <c r="E80" s="239">
        <f>Transparency!DR31</f>
        <v>55</v>
      </c>
      <c r="F80" s="238"/>
      <c r="G80" s="239">
        <f>Accountability!DR34</f>
        <v>32</v>
      </c>
      <c r="H80" s="238"/>
      <c r="I80" s="239">
        <f>Consistency!DR27</f>
        <v>25</v>
      </c>
      <c r="J80" s="243"/>
      <c r="K80" s="238">
        <f t="shared" si="6"/>
        <v>35</v>
      </c>
      <c r="L80" s="273">
        <f t="shared" si="7"/>
        <v>35</v>
      </c>
      <c r="M80" s="292">
        <f t="shared" si="8"/>
        <v>50</v>
      </c>
      <c r="N80" s="277">
        <f>'DO NOT CHANGE - BASE'!M68</f>
        <v>53</v>
      </c>
    </row>
    <row r="81" spans="2:14">
      <c r="B81" s="423">
        <v>64522</v>
      </c>
      <c r="C81" s="411"/>
      <c r="D81" s="253" t="s">
        <v>75</v>
      </c>
      <c r="E81" s="253">
        <f>Transparency!V31</f>
        <v>67</v>
      </c>
      <c r="F81" s="254"/>
      <c r="G81" s="253">
        <f>Accountability!V34</f>
        <v>15</v>
      </c>
      <c r="H81" s="254"/>
      <c r="I81" s="253">
        <f>Consistency!V27</f>
        <v>25</v>
      </c>
      <c r="J81" s="255"/>
      <c r="K81" s="254">
        <f t="shared" si="6"/>
        <v>32</v>
      </c>
      <c r="L81" s="272">
        <f t="shared" si="7"/>
        <v>32</v>
      </c>
      <c r="M81" s="321">
        <f t="shared" si="8"/>
        <v>62</v>
      </c>
      <c r="N81" s="276">
        <f>'DO NOT CHANGE - BASE'!M18</f>
        <v>62</v>
      </c>
    </row>
    <row r="82" spans="2:14">
      <c r="B82" s="420">
        <v>64210</v>
      </c>
      <c r="C82" s="413"/>
      <c r="D82" s="245" t="s">
        <v>21</v>
      </c>
      <c r="E82" s="239">
        <f>Transparency!AL31</f>
        <v>66</v>
      </c>
      <c r="F82" s="238"/>
      <c r="G82" s="239">
        <f>Accountability!AL34</f>
        <v>78</v>
      </c>
      <c r="H82" s="238"/>
      <c r="I82" s="239">
        <f>Consistency!AL27</f>
        <v>40</v>
      </c>
      <c r="J82" s="243"/>
      <c r="K82" s="238">
        <f t="shared" si="6"/>
        <v>60</v>
      </c>
      <c r="L82" s="273">
        <f t="shared" si="7"/>
        <v>60</v>
      </c>
      <c r="M82" s="292">
        <f t="shared" si="8"/>
        <v>7</v>
      </c>
      <c r="N82" s="277">
        <f>'DO NOT CHANGE - BASE'!M26</f>
        <v>8</v>
      </c>
    </row>
    <row r="83" spans="2:14">
      <c r="B83" s="423">
        <v>64080</v>
      </c>
      <c r="C83" s="411"/>
      <c r="D83" s="257" t="s">
        <v>46</v>
      </c>
      <c r="E83" s="253">
        <f>Transparency!FZ31</f>
        <v>67</v>
      </c>
      <c r="F83" s="254"/>
      <c r="G83" s="253">
        <f>Accountability!FZ34</f>
        <v>24</v>
      </c>
      <c r="H83" s="254"/>
      <c r="I83" s="253">
        <f>Consistency!FZ27</f>
        <v>45</v>
      </c>
      <c r="J83" s="255"/>
      <c r="K83" s="254">
        <f t="shared" si="6"/>
        <v>43</v>
      </c>
      <c r="L83" s="272">
        <f t="shared" si="7"/>
        <v>43</v>
      </c>
      <c r="M83" s="321">
        <f t="shared" si="8"/>
        <v>31</v>
      </c>
      <c r="N83" s="276">
        <f>'DO NOT CHANGE - BASE'!M98</f>
        <v>33</v>
      </c>
    </row>
    <row r="84" spans="2:14">
      <c r="B84" s="420">
        <v>62632.82</v>
      </c>
      <c r="C84" s="432" t="s">
        <v>289</v>
      </c>
      <c r="D84" s="246" t="s">
        <v>74</v>
      </c>
      <c r="E84" s="239">
        <f>Transparency!GB31</f>
        <v>48</v>
      </c>
      <c r="F84" s="238"/>
      <c r="G84" s="239">
        <f>Accountability!GB34</f>
        <v>30</v>
      </c>
      <c r="H84" s="238"/>
      <c r="I84" s="239">
        <f>Consistency!GB27</f>
        <v>25</v>
      </c>
      <c r="J84" s="243"/>
      <c r="K84" s="238">
        <f t="shared" si="6"/>
        <v>33</v>
      </c>
      <c r="L84" s="273">
        <f t="shared" si="7"/>
        <v>33</v>
      </c>
      <c r="M84" s="292">
        <f t="shared" si="8"/>
        <v>59</v>
      </c>
      <c r="N84" s="277">
        <f>'DO NOT CHANGE - BASE'!M99</f>
        <v>61</v>
      </c>
    </row>
    <row r="85" spans="2:14">
      <c r="B85" s="423">
        <v>61990</v>
      </c>
      <c r="C85" s="411"/>
      <c r="D85" s="253" t="s">
        <v>91</v>
      </c>
      <c r="E85" s="253">
        <f>Transparency!FN31</f>
        <v>22</v>
      </c>
      <c r="F85" s="254"/>
      <c r="G85" s="253">
        <f>Accountability!FN34</f>
        <v>14</v>
      </c>
      <c r="H85" s="254"/>
      <c r="I85" s="253">
        <f>Consistency!FN27</f>
        <v>40</v>
      </c>
      <c r="J85" s="255"/>
      <c r="K85" s="254">
        <f t="shared" si="6"/>
        <v>26</v>
      </c>
      <c r="L85" s="272">
        <f t="shared" si="7"/>
        <v>26</v>
      </c>
      <c r="M85" s="321">
        <f t="shared" si="8"/>
        <v>77</v>
      </c>
      <c r="N85" s="276">
        <f>'DO NOT CHANGE - BASE'!M92</f>
        <v>78</v>
      </c>
    </row>
    <row r="86" spans="2:14">
      <c r="B86" s="420">
        <v>61356</v>
      </c>
      <c r="C86" s="413"/>
      <c r="D86" s="246" t="s">
        <v>67</v>
      </c>
      <c r="E86" s="239">
        <f>Transparency!CT31</f>
        <v>65</v>
      </c>
      <c r="F86" s="238"/>
      <c r="G86" s="239">
        <f>Accountability!CT34</f>
        <v>24</v>
      </c>
      <c r="H86" s="238"/>
      <c r="I86" s="239">
        <f>Consistency!CT27</f>
        <v>25</v>
      </c>
      <c r="J86" s="243"/>
      <c r="K86" s="238">
        <f t="shared" si="6"/>
        <v>35</v>
      </c>
      <c r="L86" s="273">
        <f t="shared" si="7"/>
        <v>35</v>
      </c>
      <c r="M86" s="292">
        <f t="shared" si="8"/>
        <v>50</v>
      </c>
      <c r="N86" s="277">
        <f>'DO NOT CHANGE - BASE'!M56</f>
        <v>54</v>
      </c>
    </row>
    <row r="87" spans="2:14">
      <c r="B87" s="423">
        <v>60874</v>
      </c>
      <c r="C87" s="411"/>
      <c r="D87" s="256" t="s">
        <v>109</v>
      </c>
      <c r="E87" s="253">
        <f>Transparency!AP31</f>
        <v>7</v>
      </c>
      <c r="F87" s="254"/>
      <c r="G87" s="253">
        <f>Accountability!AP34</f>
        <v>9</v>
      </c>
      <c r="H87" s="254"/>
      <c r="I87" s="253">
        <f>Consistency!AP27</f>
        <v>20</v>
      </c>
      <c r="J87" s="255"/>
      <c r="K87" s="254">
        <f t="shared" si="6"/>
        <v>13</v>
      </c>
      <c r="L87" s="272">
        <f t="shared" si="7"/>
        <v>13</v>
      </c>
      <c r="M87" s="321">
        <f t="shared" si="8"/>
        <v>96</v>
      </c>
      <c r="N87" s="276">
        <f>'DO NOT CHANGE - BASE'!M28</f>
        <v>96</v>
      </c>
    </row>
    <row r="88" spans="2:14">
      <c r="B88" s="420">
        <v>60499</v>
      </c>
      <c r="C88" s="413"/>
      <c r="D88" s="245" t="s">
        <v>47</v>
      </c>
      <c r="E88" s="239">
        <f>Transparency!BT31</f>
        <v>34</v>
      </c>
      <c r="F88" s="238"/>
      <c r="G88" s="239">
        <f>Accountability!BT34</f>
        <v>32</v>
      </c>
      <c r="H88" s="238"/>
      <c r="I88" s="239">
        <f>Consistency!BT27</f>
        <v>55</v>
      </c>
      <c r="J88" s="243"/>
      <c r="K88" s="238">
        <f t="shared" si="6"/>
        <v>42</v>
      </c>
      <c r="L88" s="273">
        <f t="shared" si="7"/>
        <v>42</v>
      </c>
      <c r="M88" s="292">
        <f t="shared" si="8"/>
        <v>34</v>
      </c>
      <c r="N88" s="277">
        <f>'DO NOT CHANGE - BASE'!M43</f>
        <v>34</v>
      </c>
    </row>
    <row r="89" spans="2:14">
      <c r="B89" s="423">
        <v>59679</v>
      </c>
      <c r="C89" s="411"/>
      <c r="D89" s="256" t="s">
        <v>62</v>
      </c>
      <c r="E89" s="253">
        <f>Transparency!DV31</f>
        <v>87</v>
      </c>
      <c r="F89" s="254"/>
      <c r="G89" s="253">
        <f>Accountability!DV34</f>
        <v>18</v>
      </c>
      <c r="H89" s="254"/>
      <c r="I89" s="253">
        <f>Consistency!DV27</f>
        <v>20</v>
      </c>
      <c r="J89" s="255"/>
      <c r="K89" s="254">
        <f t="shared" si="6"/>
        <v>36</v>
      </c>
      <c r="L89" s="272">
        <f t="shared" si="7"/>
        <v>36</v>
      </c>
      <c r="M89" s="321">
        <f t="shared" si="8"/>
        <v>46</v>
      </c>
      <c r="N89" s="276">
        <f>'DO NOT CHANGE - BASE'!M70</f>
        <v>49</v>
      </c>
    </row>
    <row r="90" spans="2:14" ht="31.5">
      <c r="B90" s="421">
        <v>59541</v>
      </c>
      <c r="C90" s="413"/>
      <c r="D90" s="252" t="s">
        <v>81</v>
      </c>
      <c r="E90" s="244">
        <f>Transparency!BJ31</f>
        <v>55</v>
      </c>
      <c r="F90" s="248"/>
      <c r="G90" s="244">
        <f>Accountability!BJ34</f>
        <v>14</v>
      </c>
      <c r="H90" s="248"/>
      <c r="I90" s="244">
        <f>Consistency!BJ27</f>
        <v>30</v>
      </c>
      <c r="J90" s="249"/>
      <c r="K90" s="248">
        <f t="shared" si="6"/>
        <v>31</v>
      </c>
      <c r="L90" s="284">
        <f t="shared" si="7"/>
        <v>31</v>
      </c>
      <c r="M90" s="303">
        <f t="shared" si="8"/>
        <v>63</v>
      </c>
      <c r="N90" s="285">
        <f>'DO NOT CHANGE - BASE'!M39</f>
        <v>68</v>
      </c>
    </row>
    <row r="91" spans="2:14">
      <c r="B91" s="423">
        <v>58575</v>
      </c>
      <c r="C91" s="411"/>
      <c r="D91" s="262" t="s">
        <v>70</v>
      </c>
      <c r="E91" s="253">
        <f>Transparency!AR31</f>
        <v>49</v>
      </c>
      <c r="F91" s="254"/>
      <c r="G91" s="253">
        <f>Accountability!AR34</f>
        <v>17</v>
      </c>
      <c r="H91" s="254"/>
      <c r="I91" s="253">
        <f>Consistency!AR27</f>
        <v>40</v>
      </c>
      <c r="J91" s="255"/>
      <c r="K91" s="254">
        <f t="shared" si="6"/>
        <v>34</v>
      </c>
      <c r="L91" s="272">
        <f t="shared" si="7"/>
        <v>34</v>
      </c>
      <c r="M91" s="321">
        <f t="shared" si="8"/>
        <v>56</v>
      </c>
      <c r="N91" s="276">
        <f>'DO NOT CHANGE - BASE'!M29</f>
        <v>57</v>
      </c>
    </row>
    <row r="92" spans="2:14">
      <c r="B92" s="420">
        <v>58444</v>
      </c>
      <c r="C92" s="413"/>
      <c r="D92" s="251" t="s">
        <v>97</v>
      </c>
      <c r="E92" s="239">
        <f>Transparency!BD31</f>
        <v>50</v>
      </c>
      <c r="F92" s="238"/>
      <c r="G92" s="239">
        <f>Accountability!BD34</f>
        <v>22</v>
      </c>
      <c r="H92" s="238"/>
      <c r="I92" s="239">
        <f>Consistency!BD27</f>
        <v>10</v>
      </c>
      <c r="J92" s="243"/>
      <c r="K92" s="238">
        <f t="shared" si="6"/>
        <v>24</v>
      </c>
      <c r="L92" s="273">
        <f t="shared" si="7"/>
        <v>24</v>
      </c>
      <c r="M92" s="292">
        <f t="shared" si="8"/>
        <v>82</v>
      </c>
      <c r="N92" s="277">
        <f>'DO NOT CHANGE - BASE'!M35</f>
        <v>84</v>
      </c>
    </row>
    <row r="93" spans="2:14">
      <c r="B93" s="423">
        <v>58231</v>
      </c>
      <c r="C93" s="411"/>
      <c r="D93" s="262" t="s">
        <v>30</v>
      </c>
      <c r="E93" s="253">
        <f>Transparency!AX31</f>
        <v>80</v>
      </c>
      <c r="F93" s="254"/>
      <c r="G93" s="253">
        <f>Accountability!AX34</f>
        <v>32</v>
      </c>
      <c r="H93" s="254"/>
      <c r="I93" s="253">
        <f>Consistency!AX27</f>
        <v>50</v>
      </c>
      <c r="J93" s="255"/>
      <c r="K93" s="254">
        <f t="shared" si="6"/>
        <v>51</v>
      </c>
      <c r="L93" s="272">
        <f t="shared" si="7"/>
        <v>51</v>
      </c>
      <c r="M93" s="321">
        <f t="shared" si="8"/>
        <v>17</v>
      </c>
      <c r="N93" s="276">
        <f>'DO NOT CHANGE - BASE'!M32</f>
        <v>17</v>
      </c>
    </row>
    <row r="94" spans="2:14">
      <c r="B94" s="420">
        <v>57815</v>
      </c>
      <c r="C94" s="413"/>
      <c r="D94" s="245" t="s">
        <v>17</v>
      </c>
      <c r="E94" s="239">
        <f>Transparency!DD31</f>
        <v>57</v>
      </c>
      <c r="F94" s="238"/>
      <c r="G94" s="239">
        <f>Accountability!DD34</f>
        <v>80</v>
      </c>
      <c r="H94" s="238"/>
      <c r="I94" s="239">
        <f>Consistency!DD27</f>
        <v>50</v>
      </c>
      <c r="J94" s="243"/>
      <c r="K94" s="238">
        <f t="shared" si="6"/>
        <v>62</v>
      </c>
      <c r="L94" s="273">
        <f t="shared" si="7"/>
        <v>62</v>
      </c>
      <c r="M94" s="292">
        <f t="shared" si="8"/>
        <v>4</v>
      </c>
      <c r="N94" s="277">
        <f>'DO NOT CHANGE - BASE'!M61</f>
        <v>4</v>
      </c>
    </row>
    <row r="95" spans="2:14">
      <c r="B95" s="423">
        <v>56366</v>
      </c>
      <c r="C95" s="411"/>
      <c r="D95" s="253" t="s">
        <v>48</v>
      </c>
      <c r="E95" s="253">
        <f>Transparency!F31</f>
        <v>82</v>
      </c>
      <c r="F95" s="254"/>
      <c r="G95" s="253">
        <f>Accountability!F34</f>
        <v>12</v>
      </c>
      <c r="H95" s="254"/>
      <c r="I95" s="253">
        <f>Consistency!F27</f>
        <v>40</v>
      </c>
      <c r="J95" s="255"/>
      <c r="K95" s="254">
        <f t="shared" si="6"/>
        <v>41</v>
      </c>
      <c r="L95" s="272">
        <f t="shared" si="7"/>
        <v>41</v>
      </c>
      <c r="M95" s="321">
        <f t="shared" si="8"/>
        <v>35</v>
      </c>
      <c r="N95" s="276">
        <f>'DO NOT CHANGE - BASE'!M10</f>
        <v>35</v>
      </c>
    </row>
    <row r="96" spans="2:14">
      <c r="B96" s="420">
        <v>56109</v>
      </c>
      <c r="C96" s="413"/>
      <c r="D96" s="247" t="s">
        <v>101</v>
      </c>
      <c r="E96" s="239">
        <f>Transparency!EJ31</f>
        <v>42</v>
      </c>
      <c r="F96" s="238"/>
      <c r="G96" s="239">
        <f>Accountability!EJ34</f>
        <v>10</v>
      </c>
      <c r="H96" s="238"/>
      <c r="I96" s="239">
        <f>Consistency!EJ27</f>
        <v>20</v>
      </c>
      <c r="J96" s="243"/>
      <c r="K96" s="238">
        <f t="shared" si="6"/>
        <v>22</v>
      </c>
      <c r="L96" s="273">
        <f t="shared" si="7"/>
        <v>22</v>
      </c>
      <c r="M96" s="292">
        <f t="shared" si="8"/>
        <v>87</v>
      </c>
      <c r="N96" s="277">
        <f>'DO NOT CHANGE - BASE'!M77</f>
        <v>88</v>
      </c>
    </row>
    <row r="97" spans="2:16">
      <c r="B97" s="423">
        <v>55787</v>
      </c>
      <c r="C97" s="411"/>
      <c r="D97" s="257" t="s">
        <v>83</v>
      </c>
      <c r="E97" s="253">
        <f>Transparency!ET31</f>
        <v>42</v>
      </c>
      <c r="F97" s="254"/>
      <c r="G97" s="253">
        <f>Accountability!ET34</f>
        <v>9</v>
      </c>
      <c r="H97" s="254"/>
      <c r="I97" s="253">
        <f>Consistency!ET27</f>
        <v>40</v>
      </c>
      <c r="J97" s="255"/>
      <c r="K97" s="254">
        <f t="shared" si="6"/>
        <v>30</v>
      </c>
      <c r="L97" s="272">
        <f t="shared" si="7"/>
        <v>30</v>
      </c>
      <c r="M97" s="321">
        <f t="shared" si="8"/>
        <v>70</v>
      </c>
      <c r="N97" s="276">
        <f>'DO NOT CHANGE - BASE'!M82</f>
        <v>70</v>
      </c>
    </row>
    <row r="98" spans="2:16">
      <c r="B98" s="420">
        <v>55084</v>
      </c>
      <c r="C98" s="413"/>
      <c r="D98" s="239" t="s">
        <v>15</v>
      </c>
      <c r="E98" s="239">
        <f>Transparency!FB31</f>
        <v>85</v>
      </c>
      <c r="F98" s="238"/>
      <c r="G98" s="239">
        <f>Accountability!FB34</f>
        <v>70</v>
      </c>
      <c r="H98" s="238"/>
      <c r="I98" s="239">
        <f>Consistency!FB27</f>
        <v>55</v>
      </c>
      <c r="J98" s="243"/>
      <c r="K98" s="238">
        <f t="shared" si="6"/>
        <v>68</v>
      </c>
      <c r="L98" s="273">
        <f t="shared" si="7"/>
        <v>68</v>
      </c>
      <c r="M98" s="292">
        <f t="shared" si="8"/>
        <v>2</v>
      </c>
      <c r="N98" s="277">
        <f>'DO NOT CHANGE - BASE'!M86</f>
        <v>2</v>
      </c>
    </row>
    <row r="99" spans="2:16">
      <c r="B99" s="423">
        <v>54331</v>
      </c>
      <c r="C99" s="411"/>
      <c r="D99" s="257" t="s">
        <v>25</v>
      </c>
      <c r="E99" s="253">
        <f>Transparency!CF31</f>
        <v>87</v>
      </c>
      <c r="F99" s="254"/>
      <c r="G99" s="253">
        <f>Accountability!CF34</f>
        <v>34</v>
      </c>
      <c r="H99" s="254"/>
      <c r="I99" s="253">
        <f>Consistency!CF27</f>
        <v>50</v>
      </c>
      <c r="J99" s="255"/>
      <c r="K99" s="254">
        <f t="shared" si="6"/>
        <v>54</v>
      </c>
      <c r="L99" s="272">
        <f t="shared" si="7"/>
        <v>54</v>
      </c>
      <c r="M99" s="321">
        <f t="shared" si="8"/>
        <v>12</v>
      </c>
      <c r="N99" s="276">
        <f>'DO NOT CHANGE - BASE'!M49</f>
        <v>12</v>
      </c>
    </row>
    <row r="100" spans="2:16">
      <c r="B100" s="420">
        <v>54306</v>
      </c>
      <c r="C100" s="413"/>
      <c r="D100" s="244" t="s">
        <v>53</v>
      </c>
      <c r="E100" s="239">
        <f>Transparency!EF31</f>
        <v>65</v>
      </c>
      <c r="F100" s="238"/>
      <c r="G100" s="239">
        <f>Accountability!EF34</f>
        <v>17</v>
      </c>
      <c r="H100" s="238"/>
      <c r="I100" s="239">
        <f>Consistency!EF27</f>
        <v>40</v>
      </c>
      <c r="J100" s="243"/>
      <c r="K100" s="238">
        <f t="shared" si="6"/>
        <v>38</v>
      </c>
      <c r="L100" s="273">
        <f t="shared" si="7"/>
        <v>38</v>
      </c>
      <c r="M100" s="292">
        <f t="shared" si="8"/>
        <v>40</v>
      </c>
      <c r="N100" s="277">
        <f>'DO NOT CHANGE - BASE'!M75</f>
        <v>40</v>
      </c>
    </row>
    <row r="101" spans="2:16">
      <c r="B101" s="423">
        <v>52649</v>
      </c>
      <c r="C101" s="411"/>
      <c r="D101" s="256" t="s">
        <v>24</v>
      </c>
      <c r="E101" s="253">
        <f>Transparency!EB31</f>
        <v>74</v>
      </c>
      <c r="F101" s="254"/>
      <c r="G101" s="253">
        <f>Accountability!EB34</f>
        <v>40</v>
      </c>
      <c r="H101" s="254"/>
      <c r="I101" s="253">
        <f>Consistency!EB27</f>
        <v>55</v>
      </c>
      <c r="J101" s="255"/>
      <c r="K101" s="254">
        <f t="shared" si="6"/>
        <v>55</v>
      </c>
      <c r="L101" s="272">
        <f t="shared" si="7"/>
        <v>55</v>
      </c>
      <c r="M101" s="321">
        <f t="shared" si="8"/>
        <v>10</v>
      </c>
      <c r="N101" s="276">
        <f>'DO NOT CHANGE - BASE'!M73</f>
        <v>11</v>
      </c>
    </row>
    <row r="102" spans="2:16">
      <c r="B102" s="420">
        <v>52438</v>
      </c>
      <c r="C102" s="413"/>
      <c r="D102" s="246" t="s">
        <v>50</v>
      </c>
      <c r="E102" s="239">
        <f>Transparency!GF31</f>
        <v>62</v>
      </c>
      <c r="F102" s="238"/>
      <c r="G102" s="239">
        <f>Accountability!GF34</f>
        <v>36</v>
      </c>
      <c r="H102" s="238"/>
      <c r="I102" s="239">
        <f>Consistency!GF27</f>
        <v>30</v>
      </c>
      <c r="J102" s="243"/>
      <c r="K102" s="238">
        <f t="shared" si="6"/>
        <v>40</v>
      </c>
      <c r="L102" s="273">
        <f t="shared" si="7"/>
        <v>40</v>
      </c>
      <c r="M102" s="292">
        <f t="shared" si="8"/>
        <v>36</v>
      </c>
      <c r="N102" s="277">
        <f>'DO NOT CHANGE - BASE'!M101</f>
        <v>37</v>
      </c>
    </row>
    <row r="103" spans="2:16">
      <c r="B103" s="423">
        <v>51667</v>
      </c>
      <c r="C103" s="411"/>
      <c r="D103" s="257" t="s">
        <v>93</v>
      </c>
      <c r="E103" s="253">
        <f>Transparency!BX31</f>
        <v>58</v>
      </c>
      <c r="F103" s="254"/>
      <c r="G103" s="253">
        <f>Accountability!BX34</f>
        <v>9</v>
      </c>
      <c r="H103" s="254"/>
      <c r="I103" s="253">
        <f>Consistency!BX27</f>
        <v>20</v>
      </c>
      <c r="J103" s="255"/>
      <c r="K103" s="254">
        <f t="shared" si="6"/>
        <v>26</v>
      </c>
      <c r="L103" s="272">
        <f t="shared" si="7"/>
        <v>26</v>
      </c>
      <c r="M103" s="321">
        <f t="shared" si="8"/>
        <v>77</v>
      </c>
      <c r="N103" s="276">
        <f>'DO NOT CHANGE - BASE'!M45</f>
        <v>80</v>
      </c>
    </row>
    <row r="104" spans="2:16">
      <c r="B104" s="420">
        <v>50204</v>
      </c>
      <c r="C104" s="413"/>
      <c r="D104" s="246" t="s">
        <v>105</v>
      </c>
      <c r="E104" s="239">
        <f>Transparency!GT31</f>
        <v>27</v>
      </c>
      <c r="F104" s="238"/>
      <c r="G104" s="239">
        <f>Accountability!GT34</f>
        <v>21</v>
      </c>
      <c r="H104" s="238"/>
      <c r="I104" s="239">
        <f>Consistency!GT27</f>
        <v>10</v>
      </c>
      <c r="J104" s="243"/>
      <c r="K104" s="238">
        <f t="shared" si="6"/>
        <v>18</v>
      </c>
      <c r="L104" s="273">
        <f t="shared" si="7"/>
        <v>18</v>
      </c>
      <c r="M104" s="292">
        <f t="shared" si="8"/>
        <v>91</v>
      </c>
      <c r="N104" s="277">
        <f>'DO NOT CHANGE - BASE'!M108</f>
        <v>92</v>
      </c>
    </row>
    <row r="105" spans="2:16">
      <c r="B105" s="423">
        <v>48751</v>
      </c>
      <c r="C105" s="411"/>
      <c r="D105" s="253" t="s">
        <v>110</v>
      </c>
      <c r="E105" s="253">
        <f>Transparency!FX31</f>
        <v>15</v>
      </c>
      <c r="F105" s="254"/>
      <c r="G105" s="253">
        <f>Accountability!FX34</f>
        <v>12</v>
      </c>
      <c r="H105" s="254"/>
      <c r="I105" s="253">
        <f>Consistency!FX27</f>
        <v>10</v>
      </c>
      <c r="J105" s="255"/>
      <c r="K105" s="254">
        <f t="shared" si="6"/>
        <v>12</v>
      </c>
      <c r="L105" s="272">
        <f t="shared" si="7"/>
        <v>12</v>
      </c>
      <c r="M105" s="321">
        <f t="shared" si="8"/>
        <v>97</v>
      </c>
      <c r="N105" s="276">
        <f>'DO NOT CHANGE - BASE'!M97</f>
        <v>97</v>
      </c>
    </row>
    <row r="106" spans="2:16">
      <c r="B106" s="420">
        <v>47151</v>
      </c>
      <c r="C106" s="413"/>
      <c r="D106" s="251" t="s">
        <v>112</v>
      </c>
      <c r="E106" s="239">
        <f>Transparency!BF31</f>
        <v>7</v>
      </c>
      <c r="F106" s="238"/>
      <c r="G106" s="239">
        <f>Accountability!BF34</f>
        <v>10</v>
      </c>
      <c r="H106" s="238"/>
      <c r="I106" s="239">
        <f>Consistency!BF27</f>
        <v>15</v>
      </c>
      <c r="J106" s="243"/>
      <c r="K106" s="238">
        <f t="shared" si="6"/>
        <v>11</v>
      </c>
      <c r="L106" s="273">
        <f t="shared" ref="L106:L109" si="9">K106</f>
        <v>11</v>
      </c>
      <c r="M106" s="292">
        <f t="shared" ref="M106:M109" si="10">_xlfn.RANK.EQ(L106,$L$10:$L$109,0)</f>
        <v>99</v>
      </c>
      <c r="N106" s="277">
        <f>'DO NOT CHANGE - BASE'!M36</f>
        <v>99</v>
      </c>
    </row>
    <row r="107" spans="2:16">
      <c r="B107" s="423">
        <v>42500</v>
      </c>
      <c r="C107" s="411"/>
      <c r="D107" s="253" t="s">
        <v>51</v>
      </c>
      <c r="E107" s="253">
        <f>Transparency!FJ31</f>
        <v>59</v>
      </c>
      <c r="F107" s="254"/>
      <c r="G107" s="253">
        <f>Accountability!FJ34</f>
        <v>19</v>
      </c>
      <c r="H107" s="254"/>
      <c r="I107" s="253">
        <f>Consistency!FJ27</f>
        <v>45</v>
      </c>
      <c r="J107" s="255"/>
      <c r="K107" s="254">
        <f t="shared" si="6"/>
        <v>39</v>
      </c>
      <c r="L107" s="272">
        <f t="shared" si="9"/>
        <v>39</v>
      </c>
      <c r="M107" s="321">
        <f t="shared" si="10"/>
        <v>38</v>
      </c>
      <c r="N107" s="276">
        <f>'DO NOT CHANGE - BASE'!M90</f>
        <v>38</v>
      </c>
    </row>
    <row r="108" spans="2:16">
      <c r="B108" s="420">
        <v>41335</v>
      </c>
      <c r="C108" s="413"/>
      <c r="D108" s="245" t="s">
        <v>113</v>
      </c>
      <c r="E108" s="239">
        <f>Transparency!DP31</f>
        <v>4</v>
      </c>
      <c r="F108" s="238"/>
      <c r="G108" s="239">
        <f>Accountability!DP34</f>
        <v>0</v>
      </c>
      <c r="H108" s="238"/>
      <c r="I108" s="239">
        <f>Consistency!DP27</f>
        <v>0</v>
      </c>
      <c r="J108" s="243"/>
      <c r="K108" s="238">
        <f t="shared" si="6"/>
        <v>1</v>
      </c>
      <c r="L108" s="273">
        <f t="shared" si="9"/>
        <v>1</v>
      </c>
      <c r="M108" s="292">
        <f t="shared" si="10"/>
        <v>100</v>
      </c>
      <c r="N108" s="277">
        <f>'DO NOT CHANGE - BASE'!M67</f>
        <v>100</v>
      </c>
    </row>
    <row r="109" spans="2:16" ht="16.5" thickBot="1">
      <c r="B109" s="428">
        <v>30247</v>
      </c>
      <c r="C109" s="418"/>
      <c r="D109" s="264" t="s">
        <v>107</v>
      </c>
      <c r="E109" s="264">
        <f>Transparency!X31</f>
        <v>22</v>
      </c>
      <c r="F109" s="265"/>
      <c r="G109" s="264">
        <f>Accountability!X34</f>
        <v>10</v>
      </c>
      <c r="H109" s="265"/>
      <c r="I109" s="264">
        <f>Consistency!X27</f>
        <v>15</v>
      </c>
      <c r="J109" s="266"/>
      <c r="K109" s="254">
        <f t="shared" si="6"/>
        <v>15</v>
      </c>
      <c r="L109" s="274">
        <f t="shared" si="9"/>
        <v>15</v>
      </c>
      <c r="M109" s="344">
        <f t="shared" si="10"/>
        <v>94</v>
      </c>
      <c r="N109" s="278">
        <f>'DO NOT CHANGE - BASE'!M19</f>
        <v>94</v>
      </c>
    </row>
    <row r="110" spans="2:16" ht="5.0999999999999996" customHeight="1">
      <c r="B110" s="148"/>
      <c r="C110" s="1"/>
      <c r="D110" s="83"/>
    </row>
    <row r="111" spans="2:16" ht="68.099999999999994" customHeight="1">
      <c r="D111" s="143" t="s">
        <v>114</v>
      </c>
      <c r="E111" s="143" t="s">
        <v>115</v>
      </c>
      <c r="F111" s="144">
        <v>0.25</v>
      </c>
      <c r="G111" s="143" t="s">
        <v>115</v>
      </c>
      <c r="H111" s="144">
        <v>0.35</v>
      </c>
      <c r="I111" s="143" t="s">
        <v>115</v>
      </c>
      <c r="J111" s="144">
        <v>0.4</v>
      </c>
      <c r="L111" s="521" t="s">
        <v>247</v>
      </c>
      <c r="M111" s="521"/>
      <c r="N111" s="521"/>
      <c r="O111" s="288"/>
      <c r="P111" s="288"/>
    </row>
    <row r="112" spans="2:16" ht="39" customHeight="1">
      <c r="B112" s="628" t="s">
        <v>286</v>
      </c>
      <c r="C112" s="627"/>
      <c r="D112" s="627"/>
      <c r="E112" s="627"/>
      <c r="F112" s="627"/>
      <c r="G112" s="627"/>
      <c r="H112" s="627"/>
      <c r="I112" s="627"/>
      <c r="J112" s="627"/>
      <c r="K112" s="627"/>
      <c r="L112" s="627"/>
      <c r="M112" s="627"/>
      <c r="N112" s="627"/>
      <c r="O112" s="288"/>
      <c r="P112" s="288"/>
    </row>
    <row r="113" spans="2:14">
      <c r="B113" s="434" t="s">
        <v>290</v>
      </c>
      <c r="C113" s="142"/>
      <c r="D113" s="142"/>
      <c r="E113" s="142"/>
      <c r="F113" s="142"/>
      <c r="G113" s="142"/>
      <c r="H113" s="142"/>
      <c r="I113" s="142"/>
      <c r="J113" s="142"/>
      <c r="K113" s="142"/>
      <c r="L113" s="149"/>
      <c r="M113" s="142"/>
      <c r="N113" s="149"/>
    </row>
  </sheetData>
  <sheetProtection algorithmName="SHA-512" hashValue="rK+kAPBxuNIqrTeoHkghPQoyA1Nzl5lVcPJfeRe4bTlQbL94UcQBuZsH/cp/cEUR+p44i3klidWLBX21CThr/w==" saltValue="464UmxbeQcmcTzmnLT4H+Q==" spinCount="100000" sheet="1" objects="1" scenarios="1"/>
  <sortState xmlns:xlrd2="http://schemas.microsoft.com/office/spreadsheetml/2017/richdata2" ref="B10:N109">
    <sortCondition descending="1" ref="B10:B109"/>
  </sortState>
  <mergeCells count="15">
    <mergeCell ref="B112:N112"/>
    <mergeCell ref="L111:N111"/>
    <mergeCell ref="G8:H8"/>
    <mergeCell ref="I8:J8"/>
    <mergeCell ref="D3:M3"/>
    <mergeCell ref="G4:H4"/>
    <mergeCell ref="E6:F6"/>
    <mergeCell ref="G6:H6"/>
    <mergeCell ref="I6:J6"/>
    <mergeCell ref="L6:L8"/>
    <mergeCell ref="E7:F7"/>
    <mergeCell ref="G7:H7"/>
    <mergeCell ref="I7:J7"/>
    <mergeCell ref="E8:F8"/>
    <mergeCell ref="B7:C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69827-5110-0C4D-82B2-B890D8BE1101}">
  <sheetPr>
    <tabColor rgb="FF7030A0"/>
  </sheetPr>
  <dimension ref="A3:O112"/>
  <sheetViews>
    <sheetView zoomScale="130" zoomScaleNormal="130" workbookViewId="0">
      <pane xSplit="3" ySplit="8" topLeftCell="D9" activePane="bottomRight" state="frozen"/>
      <selection pane="bottomRight" activeCell="M1" sqref="M1:M1048576"/>
      <selection pane="bottomLeft" activeCell="A9" sqref="A9"/>
      <selection pane="topRight" activeCell="D1" sqref="D1"/>
    </sheetView>
  </sheetViews>
  <sheetFormatPr defaultColWidth="11" defaultRowHeight="15.75"/>
  <cols>
    <col min="1" max="1" width="5" customWidth="1"/>
    <col min="2" max="2" width="1" customWidth="1"/>
    <col min="3" max="3" width="27.375" customWidth="1"/>
    <col min="4" max="4" width="10.875" style="1"/>
    <col min="5" max="5" width="6" customWidth="1"/>
    <col min="6" max="6" width="10.875" style="1"/>
    <col min="7" max="7" width="6" customWidth="1"/>
    <col min="8" max="8" width="10.875" style="1"/>
    <col min="9" max="9" width="6" customWidth="1"/>
    <col min="10" max="10" width="10.875" hidden="1" customWidth="1"/>
    <col min="11" max="11" width="10.875" style="1"/>
    <col min="12" max="12" width="10.875" style="1" hidden="1" customWidth="1"/>
    <col min="13" max="13" width="10.625" style="1" customWidth="1"/>
    <col min="14" max="14" width="0.125" hidden="1" customWidth="1"/>
  </cols>
  <sheetData>
    <row r="3" spans="1:14" ht="18.75">
      <c r="C3" s="523" t="s">
        <v>0</v>
      </c>
      <c r="D3" s="523"/>
      <c r="E3" s="523"/>
      <c r="F3" s="523"/>
      <c r="G3" s="523"/>
      <c r="H3" s="523"/>
      <c r="I3" s="523"/>
      <c r="J3" s="523"/>
      <c r="K3" s="523"/>
      <c r="L3" s="523"/>
      <c r="M3" s="135"/>
    </row>
    <row r="4" spans="1:14">
      <c r="C4" s="1"/>
      <c r="E4" s="1"/>
      <c r="F4" s="524" t="s">
        <v>1</v>
      </c>
      <c r="G4" s="524"/>
      <c r="I4" s="2"/>
      <c r="J4" s="1"/>
    </row>
    <row r="5" spans="1:14">
      <c r="C5" s="1"/>
      <c r="E5" s="1"/>
      <c r="G5" s="1"/>
      <c r="I5" s="1"/>
      <c r="J5" s="1"/>
    </row>
    <row r="6" spans="1:14">
      <c r="C6" s="1"/>
      <c r="D6" s="525" t="s">
        <v>2</v>
      </c>
      <c r="E6" s="525"/>
      <c r="F6" s="525" t="s">
        <v>3</v>
      </c>
      <c r="G6" s="525"/>
      <c r="H6" s="526" t="s">
        <v>4</v>
      </c>
      <c r="I6" s="526"/>
      <c r="J6" s="3"/>
      <c r="K6" s="527" t="s">
        <v>5</v>
      </c>
    </row>
    <row r="7" spans="1:14" ht="16.5">
      <c r="C7" s="1"/>
      <c r="D7" s="528" t="s">
        <v>7</v>
      </c>
      <c r="E7" s="528"/>
      <c r="F7" s="528" t="s">
        <v>8</v>
      </c>
      <c r="G7" s="528"/>
      <c r="H7" s="528" t="s">
        <v>9</v>
      </c>
      <c r="I7" s="528"/>
      <c r="J7" s="3"/>
      <c r="K7" s="527"/>
      <c r="M7" s="137" t="s">
        <v>10</v>
      </c>
      <c r="N7" s="136" t="s">
        <v>291</v>
      </c>
    </row>
    <row r="8" spans="1:14" ht="14.1" customHeight="1">
      <c r="C8" s="1"/>
      <c r="D8" s="522" t="s">
        <v>11</v>
      </c>
      <c r="E8" s="522"/>
      <c r="F8" s="522" t="s">
        <v>11</v>
      </c>
      <c r="G8" s="522"/>
      <c r="H8" s="522" t="s">
        <v>11</v>
      </c>
      <c r="I8" s="522"/>
      <c r="J8" s="226" t="s">
        <v>12</v>
      </c>
      <c r="K8" s="527"/>
      <c r="L8" s="230" t="s">
        <v>13</v>
      </c>
      <c r="M8" s="138"/>
    </row>
    <row r="9" spans="1:14" ht="3.95" customHeight="1" thickBot="1"/>
    <row r="10" spans="1:14">
      <c r="A10" s="1"/>
      <c r="B10" s="1"/>
      <c r="C10" s="436" t="s">
        <v>48</v>
      </c>
      <c r="D10" s="436">
        <f>Transparency!F31</f>
        <v>82</v>
      </c>
      <c r="E10" s="437"/>
      <c r="F10" s="436">
        <f>Accountability!F34</f>
        <v>12</v>
      </c>
      <c r="G10" s="437"/>
      <c r="H10" s="436">
        <f>Consistency!F27</f>
        <v>40</v>
      </c>
      <c r="I10" s="438"/>
      <c r="J10">
        <f t="shared" ref="J10:J41" si="0">ROUND((D10*$E$111)+(F10*$G$111)+(H10*$I$111),0)</f>
        <v>41</v>
      </c>
      <c r="K10" s="439">
        <f t="shared" ref="K10:K41" si="1">J10</f>
        <v>41</v>
      </c>
      <c r="L10" s="440">
        <f t="shared" ref="L10:L41" si="2">_xlfn.RANK.EQ(K10,$K$10:$K$109,0)</f>
        <v>35</v>
      </c>
      <c r="M10" s="441">
        <v>35</v>
      </c>
      <c r="N10" s="227">
        <v>34</v>
      </c>
    </row>
    <row r="11" spans="1:14">
      <c r="A11" s="1"/>
      <c r="B11" s="1"/>
      <c r="C11" s="442" t="s">
        <v>35</v>
      </c>
      <c r="D11" s="443">
        <f>Transparency!H31</f>
        <v>81</v>
      </c>
      <c r="F11" s="443">
        <f>Accountability!H34</f>
        <v>47</v>
      </c>
      <c r="H11" s="443">
        <f>Consistency!H27</f>
        <v>25</v>
      </c>
      <c r="I11" s="444"/>
      <c r="J11">
        <f t="shared" si="0"/>
        <v>47</v>
      </c>
      <c r="K11" s="445">
        <f t="shared" si="1"/>
        <v>47</v>
      </c>
      <c r="L11" s="1">
        <f t="shared" si="2"/>
        <v>19</v>
      </c>
      <c r="M11" s="446">
        <v>22</v>
      </c>
      <c r="N11" s="141">
        <v>22</v>
      </c>
    </row>
    <row r="12" spans="1:14">
      <c r="A12" s="1"/>
      <c r="B12" s="1"/>
      <c r="C12" s="442" t="s">
        <v>23</v>
      </c>
      <c r="D12" s="443">
        <f>Transparency!J31</f>
        <v>65</v>
      </c>
      <c r="F12" s="443">
        <f>Accountability!J34</f>
        <v>42</v>
      </c>
      <c r="H12" s="443">
        <f>Consistency!J27</f>
        <v>60</v>
      </c>
      <c r="I12" s="444"/>
      <c r="J12">
        <f t="shared" si="0"/>
        <v>55</v>
      </c>
      <c r="K12" s="445">
        <f t="shared" si="1"/>
        <v>55</v>
      </c>
      <c r="L12" s="1">
        <f t="shared" si="2"/>
        <v>10</v>
      </c>
      <c r="M12" s="446">
        <v>10</v>
      </c>
      <c r="N12" s="139">
        <v>11</v>
      </c>
    </row>
    <row r="13" spans="1:14">
      <c r="A13" s="1"/>
      <c r="B13" s="1"/>
      <c r="C13" s="447" t="s">
        <v>18</v>
      </c>
      <c r="D13" s="443">
        <f>Transparency!L31</f>
        <v>72</v>
      </c>
      <c r="F13" s="443">
        <f>Accountability!L34</f>
        <v>36</v>
      </c>
      <c r="H13" s="443">
        <f>Consistency!L27</f>
        <v>75</v>
      </c>
      <c r="I13" s="444"/>
      <c r="J13">
        <f t="shared" si="0"/>
        <v>61</v>
      </c>
      <c r="K13" s="445">
        <f t="shared" si="1"/>
        <v>61</v>
      </c>
      <c r="L13" s="1">
        <f t="shared" si="2"/>
        <v>5</v>
      </c>
      <c r="M13" s="446">
        <v>5</v>
      </c>
      <c r="N13" s="139">
        <v>3</v>
      </c>
    </row>
    <row r="14" spans="1:14">
      <c r="A14" s="1"/>
      <c r="B14" s="1"/>
      <c r="C14" s="447" t="s">
        <v>40</v>
      </c>
      <c r="D14" s="443">
        <f>Transparency!N31</f>
        <v>67</v>
      </c>
      <c r="F14" s="443">
        <f>Accountability!N34</f>
        <v>20</v>
      </c>
      <c r="H14" s="443">
        <f>Consistency!N27</f>
        <v>50</v>
      </c>
      <c r="I14" s="444"/>
      <c r="J14">
        <f t="shared" si="0"/>
        <v>44</v>
      </c>
      <c r="K14" s="445">
        <f t="shared" si="1"/>
        <v>44</v>
      </c>
      <c r="L14" s="1">
        <f t="shared" si="2"/>
        <v>26</v>
      </c>
      <c r="M14" s="446">
        <v>27</v>
      </c>
      <c r="N14" s="141">
        <v>25</v>
      </c>
    </row>
    <row r="15" spans="1:14">
      <c r="A15" s="1"/>
      <c r="B15" s="1"/>
      <c r="C15" s="443" t="s">
        <v>39</v>
      </c>
      <c r="D15" s="443">
        <f>Transparency!P31</f>
        <v>55</v>
      </c>
      <c r="F15" s="443">
        <f>Accountability!P34</f>
        <v>29</v>
      </c>
      <c r="H15" s="443">
        <f>Consistency!P27</f>
        <v>50</v>
      </c>
      <c r="I15" s="444"/>
      <c r="J15">
        <f t="shared" si="0"/>
        <v>44</v>
      </c>
      <c r="K15" s="445">
        <f t="shared" si="1"/>
        <v>44</v>
      </c>
      <c r="L15" s="1">
        <f t="shared" si="2"/>
        <v>26</v>
      </c>
      <c r="M15" s="446">
        <v>26</v>
      </c>
      <c r="N15" s="141">
        <v>24</v>
      </c>
    </row>
    <row r="16" spans="1:14">
      <c r="A16" s="1"/>
      <c r="B16" s="1"/>
      <c r="C16" s="443" t="s">
        <v>52</v>
      </c>
      <c r="D16" s="443">
        <f>Transparency!R31</f>
        <v>58</v>
      </c>
      <c r="F16" s="443">
        <f>Accountability!R34</f>
        <v>19</v>
      </c>
      <c r="H16" s="443">
        <f>Consistency!R27</f>
        <v>45</v>
      </c>
      <c r="I16" s="444"/>
      <c r="J16">
        <f t="shared" si="0"/>
        <v>39</v>
      </c>
      <c r="K16" s="445">
        <f t="shared" si="1"/>
        <v>39</v>
      </c>
      <c r="L16" s="1">
        <f t="shared" si="2"/>
        <v>38</v>
      </c>
      <c r="M16" s="446">
        <v>39</v>
      </c>
      <c r="N16" s="141">
        <v>39</v>
      </c>
    </row>
    <row r="17" spans="1:14">
      <c r="A17" s="1"/>
      <c r="B17" s="1"/>
      <c r="C17" s="443" t="s">
        <v>103</v>
      </c>
      <c r="D17" s="443">
        <f>Transparency!T31</f>
        <v>32</v>
      </c>
      <c r="F17" s="443">
        <f>Accountability!T34</f>
        <v>15</v>
      </c>
      <c r="H17" s="443">
        <f>Consistency!T27</f>
        <v>15</v>
      </c>
      <c r="I17" s="444"/>
      <c r="J17">
        <f t="shared" si="0"/>
        <v>19</v>
      </c>
      <c r="K17" s="445">
        <f t="shared" si="1"/>
        <v>19</v>
      </c>
      <c r="L17" s="1">
        <f t="shared" si="2"/>
        <v>90</v>
      </c>
      <c r="M17" s="446">
        <v>90</v>
      </c>
      <c r="N17" s="139">
        <v>91</v>
      </c>
    </row>
    <row r="18" spans="1:14">
      <c r="A18" s="1"/>
      <c r="B18" s="1"/>
      <c r="C18" s="443" t="s">
        <v>75</v>
      </c>
      <c r="D18" s="443">
        <f>Transparency!V31</f>
        <v>67</v>
      </c>
      <c r="F18" s="443">
        <f>Accountability!V34</f>
        <v>15</v>
      </c>
      <c r="H18" s="443">
        <f>Consistency!V27</f>
        <v>25</v>
      </c>
      <c r="I18" s="444"/>
      <c r="J18">
        <f t="shared" si="0"/>
        <v>32</v>
      </c>
      <c r="K18" s="445">
        <f t="shared" si="1"/>
        <v>32</v>
      </c>
      <c r="L18" s="1">
        <f t="shared" si="2"/>
        <v>62</v>
      </c>
      <c r="M18" s="446">
        <v>62</v>
      </c>
      <c r="N18" s="139">
        <v>63</v>
      </c>
    </row>
    <row r="19" spans="1:14">
      <c r="A19" s="1"/>
      <c r="B19" s="1"/>
      <c r="C19" s="443" t="s">
        <v>107</v>
      </c>
      <c r="D19" s="443">
        <f>Transparency!X31</f>
        <v>22</v>
      </c>
      <c r="F19" s="443">
        <f>Accountability!X34</f>
        <v>10</v>
      </c>
      <c r="H19" s="443">
        <f>Consistency!X27</f>
        <v>15</v>
      </c>
      <c r="I19" s="444"/>
      <c r="J19">
        <f t="shared" si="0"/>
        <v>15</v>
      </c>
      <c r="K19" s="445">
        <f t="shared" si="1"/>
        <v>15</v>
      </c>
      <c r="L19" s="1">
        <f t="shared" si="2"/>
        <v>94</v>
      </c>
      <c r="M19" s="446">
        <v>94</v>
      </c>
      <c r="N19" s="140">
        <v>94</v>
      </c>
    </row>
    <row r="20" spans="1:14">
      <c r="A20" s="1"/>
      <c r="B20" s="1"/>
      <c r="C20" s="443" t="s">
        <v>77</v>
      </c>
      <c r="D20" s="443">
        <f>Transparency!Z31</f>
        <v>47</v>
      </c>
      <c r="F20" s="443">
        <f>Accountability!Z34</f>
        <v>10</v>
      </c>
      <c r="H20" s="443">
        <f>Consistency!Z27</f>
        <v>40</v>
      </c>
      <c r="I20" s="444"/>
      <c r="J20">
        <f t="shared" si="0"/>
        <v>31</v>
      </c>
      <c r="K20" s="445">
        <f t="shared" si="1"/>
        <v>31</v>
      </c>
      <c r="L20" s="1">
        <f t="shared" si="2"/>
        <v>63</v>
      </c>
      <c r="M20" s="446">
        <v>64</v>
      </c>
      <c r="N20" s="139">
        <v>65</v>
      </c>
    </row>
    <row r="21" spans="1:14">
      <c r="A21" s="1"/>
      <c r="B21" s="1"/>
      <c r="C21" s="443" t="s">
        <v>31</v>
      </c>
      <c r="D21" s="443">
        <f>Transparency!AB31</f>
        <v>57</v>
      </c>
      <c r="F21" s="443">
        <f>Accountability!AB34</f>
        <v>45</v>
      </c>
      <c r="H21" s="443">
        <f>Consistency!AB27</f>
        <v>45</v>
      </c>
      <c r="I21" s="444"/>
      <c r="J21">
        <f t="shared" si="0"/>
        <v>48</v>
      </c>
      <c r="K21" s="445">
        <f t="shared" si="1"/>
        <v>48</v>
      </c>
      <c r="L21" s="1">
        <f t="shared" si="2"/>
        <v>18</v>
      </c>
      <c r="M21" s="446">
        <v>18</v>
      </c>
      <c r="N21" s="141">
        <v>17</v>
      </c>
    </row>
    <row r="22" spans="1:14">
      <c r="A22" s="1"/>
      <c r="B22" s="1"/>
      <c r="C22" s="448" t="s">
        <v>34</v>
      </c>
      <c r="D22" s="443">
        <f>Transparency!AD31</f>
        <v>67</v>
      </c>
      <c r="F22" s="443">
        <f>Accountability!AD34</f>
        <v>59</v>
      </c>
      <c r="H22" s="443">
        <f>Consistency!AD27</f>
        <v>25</v>
      </c>
      <c r="I22" s="444"/>
      <c r="J22">
        <f t="shared" si="0"/>
        <v>47</v>
      </c>
      <c r="K22" s="445">
        <f t="shared" si="1"/>
        <v>47</v>
      </c>
      <c r="L22" s="1">
        <f t="shared" si="2"/>
        <v>19</v>
      </c>
      <c r="M22" s="446">
        <v>21</v>
      </c>
      <c r="N22" s="141">
        <v>19</v>
      </c>
    </row>
    <row r="23" spans="1:14">
      <c r="A23" s="1"/>
      <c r="B23" s="1"/>
      <c r="C23" s="448" t="s">
        <v>63</v>
      </c>
      <c r="D23" s="443">
        <f>Transparency!AF31</f>
        <v>49</v>
      </c>
      <c r="F23" s="443">
        <f>Accountability!AF34</f>
        <v>18</v>
      </c>
      <c r="H23" s="443">
        <f>Consistency!AF27</f>
        <v>40</v>
      </c>
      <c r="I23" s="444"/>
      <c r="J23">
        <f t="shared" si="0"/>
        <v>35</v>
      </c>
      <c r="K23" s="445">
        <f t="shared" si="1"/>
        <v>35</v>
      </c>
      <c r="L23" s="1">
        <f t="shared" si="2"/>
        <v>50</v>
      </c>
      <c r="M23" s="446">
        <v>50</v>
      </c>
      <c r="N23" s="139">
        <v>51</v>
      </c>
    </row>
    <row r="24" spans="1:14">
      <c r="A24" s="1"/>
      <c r="B24" s="1"/>
      <c r="C24" s="448" t="s">
        <v>292</v>
      </c>
      <c r="D24" s="443">
        <f>Transparency!AH31</f>
        <v>87</v>
      </c>
      <c r="F24" s="443">
        <f>Accountability!AH34</f>
        <v>54</v>
      </c>
      <c r="H24" s="443">
        <f>Consistency!AH27</f>
        <v>60</v>
      </c>
      <c r="I24" s="444"/>
      <c r="J24">
        <f t="shared" si="0"/>
        <v>65</v>
      </c>
      <c r="K24" s="445">
        <f t="shared" si="1"/>
        <v>65</v>
      </c>
      <c r="L24" s="1">
        <f t="shared" si="2"/>
        <v>3</v>
      </c>
      <c r="M24" s="446">
        <v>3</v>
      </c>
      <c r="N24" s="139">
        <v>6</v>
      </c>
    </row>
    <row r="25" spans="1:14">
      <c r="A25" s="1"/>
      <c r="B25" s="1"/>
      <c r="C25" s="448" t="s">
        <v>87</v>
      </c>
      <c r="D25" s="443">
        <f>Transparency!AJ31</f>
        <v>48</v>
      </c>
      <c r="F25" s="443">
        <f>Accountability!AJ34</f>
        <v>10</v>
      </c>
      <c r="H25" s="443">
        <f>Consistency!AJ27</f>
        <v>30</v>
      </c>
      <c r="I25" s="444"/>
      <c r="J25">
        <f t="shared" si="0"/>
        <v>28</v>
      </c>
      <c r="K25" s="445">
        <f t="shared" si="1"/>
        <v>28</v>
      </c>
      <c r="L25" s="1">
        <f t="shared" si="2"/>
        <v>74</v>
      </c>
      <c r="M25" s="446">
        <v>74</v>
      </c>
      <c r="N25" s="139">
        <v>76</v>
      </c>
    </row>
    <row r="26" spans="1:14">
      <c r="A26" s="1"/>
      <c r="B26" s="1"/>
      <c r="C26" s="448" t="s">
        <v>21</v>
      </c>
      <c r="D26" s="443">
        <f>Transparency!AL31</f>
        <v>66</v>
      </c>
      <c r="F26" s="443">
        <f>Accountability!AL34</f>
        <v>78</v>
      </c>
      <c r="H26" s="443">
        <f>Consistency!AL27</f>
        <v>40</v>
      </c>
      <c r="I26" s="444"/>
      <c r="J26">
        <f t="shared" si="0"/>
        <v>60</v>
      </c>
      <c r="K26" s="445">
        <f t="shared" si="1"/>
        <v>60</v>
      </c>
      <c r="L26" s="1">
        <f t="shared" si="2"/>
        <v>7</v>
      </c>
      <c r="M26" s="446">
        <v>8</v>
      </c>
      <c r="N26" s="139">
        <v>7</v>
      </c>
    </row>
    <row r="27" spans="1:14" ht="17.100000000000001" customHeight="1">
      <c r="A27" s="1"/>
      <c r="B27" s="1"/>
      <c r="C27" s="448" t="s">
        <v>58</v>
      </c>
      <c r="D27" s="443">
        <f>Transparency!AN31</f>
        <v>43</v>
      </c>
      <c r="F27" s="443">
        <f>Accountability!AN34</f>
        <v>52</v>
      </c>
      <c r="H27" s="443">
        <f>Consistency!AN27</f>
        <v>20</v>
      </c>
      <c r="I27" s="444"/>
      <c r="J27">
        <f t="shared" si="0"/>
        <v>37</v>
      </c>
      <c r="K27" s="445">
        <f t="shared" si="1"/>
        <v>37</v>
      </c>
      <c r="L27" s="1">
        <f t="shared" si="2"/>
        <v>44</v>
      </c>
      <c r="M27" s="446">
        <v>45</v>
      </c>
      <c r="N27" s="141">
        <v>45</v>
      </c>
    </row>
    <row r="28" spans="1:14" ht="17.100000000000001" customHeight="1">
      <c r="A28" s="1"/>
      <c r="B28" s="1"/>
      <c r="C28" s="448" t="s">
        <v>109</v>
      </c>
      <c r="D28" s="443">
        <f>Transparency!AP31</f>
        <v>7</v>
      </c>
      <c r="F28" s="443">
        <f>Accountability!AP34</f>
        <v>9</v>
      </c>
      <c r="H28" s="443">
        <f>Consistency!AP27</f>
        <v>20</v>
      </c>
      <c r="I28" s="444"/>
      <c r="J28">
        <f t="shared" si="0"/>
        <v>13</v>
      </c>
      <c r="K28" s="445">
        <f t="shared" si="1"/>
        <v>13</v>
      </c>
      <c r="L28" s="1">
        <f t="shared" si="2"/>
        <v>96</v>
      </c>
      <c r="M28" s="446">
        <v>96</v>
      </c>
      <c r="N28" s="139">
        <v>95</v>
      </c>
    </row>
    <row r="29" spans="1:14">
      <c r="A29" s="1"/>
      <c r="B29" s="1"/>
      <c r="C29" s="449" t="s">
        <v>70</v>
      </c>
      <c r="D29" s="443">
        <f>Transparency!AR31</f>
        <v>49</v>
      </c>
      <c r="F29" s="443">
        <f>Accountability!AR34</f>
        <v>17</v>
      </c>
      <c r="H29" s="443">
        <f>Consistency!AR27</f>
        <v>40</v>
      </c>
      <c r="I29" s="444"/>
      <c r="J29">
        <f t="shared" si="0"/>
        <v>34</v>
      </c>
      <c r="K29" s="445">
        <f t="shared" si="1"/>
        <v>34</v>
      </c>
      <c r="L29" s="1">
        <f t="shared" si="2"/>
        <v>56</v>
      </c>
      <c r="M29" s="446">
        <v>57</v>
      </c>
      <c r="N29" s="139">
        <v>58</v>
      </c>
    </row>
    <row r="30" spans="1:14">
      <c r="A30" s="1"/>
      <c r="B30" s="1"/>
      <c r="C30" s="449" t="s">
        <v>104</v>
      </c>
      <c r="D30" s="443">
        <f>Transparency!AT31</f>
        <v>22</v>
      </c>
      <c r="F30" s="443">
        <f>Accountability!AT34</f>
        <v>7</v>
      </c>
      <c r="H30" s="443">
        <f>Consistency!AT27</f>
        <v>25</v>
      </c>
      <c r="I30" s="444"/>
      <c r="J30">
        <f t="shared" si="0"/>
        <v>18</v>
      </c>
      <c r="K30" s="445">
        <f t="shared" si="1"/>
        <v>18</v>
      </c>
      <c r="L30" s="1">
        <f t="shared" si="2"/>
        <v>91</v>
      </c>
      <c r="M30" s="446">
        <v>91</v>
      </c>
      <c r="N30" s="139">
        <v>92</v>
      </c>
    </row>
    <row r="31" spans="1:14">
      <c r="A31" s="1"/>
      <c r="B31" s="1"/>
      <c r="C31" s="449" t="s">
        <v>59</v>
      </c>
      <c r="D31" s="443">
        <f>Transparency!AV31</f>
        <v>67</v>
      </c>
      <c r="F31" s="443">
        <f>Accountability!AV34</f>
        <v>4</v>
      </c>
      <c r="H31" s="443">
        <f>Consistency!AV27</f>
        <v>45</v>
      </c>
      <c r="I31" s="444"/>
      <c r="J31">
        <f t="shared" si="0"/>
        <v>36</v>
      </c>
      <c r="K31" s="445">
        <f t="shared" si="1"/>
        <v>36</v>
      </c>
      <c r="L31" s="1">
        <f t="shared" si="2"/>
        <v>46</v>
      </c>
      <c r="M31" s="446">
        <v>46</v>
      </c>
      <c r="N31" s="141">
        <v>46</v>
      </c>
    </row>
    <row r="32" spans="1:14">
      <c r="A32" s="1"/>
      <c r="B32" s="1"/>
      <c r="C32" s="449" t="s">
        <v>30</v>
      </c>
      <c r="D32" s="443">
        <f>Transparency!AX31</f>
        <v>80</v>
      </c>
      <c r="F32" s="443">
        <f>Accountability!AX34</f>
        <v>32</v>
      </c>
      <c r="H32" s="443">
        <f>Consistency!AX27</f>
        <v>50</v>
      </c>
      <c r="I32" s="444"/>
      <c r="J32">
        <f t="shared" si="0"/>
        <v>51</v>
      </c>
      <c r="K32" s="445">
        <f t="shared" si="1"/>
        <v>51</v>
      </c>
      <c r="L32" s="1">
        <f t="shared" si="2"/>
        <v>17</v>
      </c>
      <c r="M32" s="446">
        <v>17</v>
      </c>
      <c r="N32" s="141">
        <v>16</v>
      </c>
    </row>
    <row r="33" spans="1:14">
      <c r="A33" s="1"/>
      <c r="B33" s="1"/>
      <c r="C33" s="442" t="s">
        <v>106</v>
      </c>
      <c r="D33" s="443">
        <f>Transparency!AZ31</f>
        <v>22</v>
      </c>
      <c r="F33" s="443">
        <f>Accountability!AZ34</f>
        <v>21</v>
      </c>
      <c r="H33" s="443">
        <f>Consistency!AZ27</f>
        <v>10</v>
      </c>
      <c r="I33" s="444"/>
      <c r="J33">
        <f t="shared" si="0"/>
        <v>17</v>
      </c>
      <c r="K33" s="445">
        <f t="shared" si="1"/>
        <v>17</v>
      </c>
      <c r="L33" s="1">
        <f t="shared" si="2"/>
        <v>93</v>
      </c>
      <c r="M33" s="446">
        <v>93</v>
      </c>
      <c r="N33" s="139">
        <v>93</v>
      </c>
    </row>
    <row r="34" spans="1:14" ht="15.95" customHeight="1">
      <c r="A34" s="1"/>
      <c r="B34" s="1"/>
      <c r="C34" s="450" t="s">
        <v>293</v>
      </c>
      <c r="D34" s="447">
        <f>Transparency!BB31</f>
        <v>68</v>
      </c>
      <c r="E34" s="451"/>
      <c r="F34" s="447">
        <f>Accountability!BB34</f>
        <v>33</v>
      </c>
      <c r="G34" s="451"/>
      <c r="H34" s="447">
        <f>Consistency!BB27</f>
        <v>45</v>
      </c>
      <c r="I34" s="452"/>
      <c r="J34" s="451">
        <f t="shared" si="0"/>
        <v>47</v>
      </c>
      <c r="K34" s="453">
        <f t="shared" si="1"/>
        <v>47</v>
      </c>
      <c r="L34" s="145">
        <f t="shared" si="2"/>
        <v>19</v>
      </c>
      <c r="M34" s="446">
        <v>19</v>
      </c>
      <c r="N34" s="228">
        <v>21</v>
      </c>
    </row>
    <row r="35" spans="1:14">
      <c r="A35" s="1"/>
      <c r="B35" s="1"/>
      <c r="C35" s="454" t="s">
        <v>97</v>
      </c>
      <c r="D35" s="443">
        <f>Transparency!BD31</f>
        <v>50</v>
      </c>
      <c r="F35" s="443">
        <f>Accountability!BD34</f>
        <v>22</v>
      </c>
      <c r="H35" s="443">
        <f>Consistency!BD27</f>
        <v>10</v>
      </c>
      <c r="I35" s="444"/>
      <c r="J35">
        <f t="shared" si="0"/>
        <v>24</v>
      </c>
      <c r="K35" s="445">
        <f t="shared" si="1"/>
        <v>24</v>
      </c>
      <c r="L35" s="1">
        <f t="shared" si="2"/>
        <v>82</v>
      </c>
      <c r="M35" s="446">
        <v>84</v>
      </c>
      <c r="N35" s="139">
        <v>85</v>
      </c>
    </row>
    <row r="36" spans="1:14">
      <c r="A36" s="1"/>
      <c r="B36" s="1"/>
      <c r="C36" s="454" t="s">
        <v>112</v>
      </c>
      <c r="D36" s="443">
        <f>Transparency!BF31</f>
        <v>7</v>
      </c>
      <c r="F36" s="443">
        <f>Accountability!BF34</f>
        <v>10</v>
      </c>
      <c r="H36" s="443">
        <f>Consistency!BF27</f>
        <v>15</v>
      </c>
      <c r="I36" s="444"/>
      <c r="J36">
        <f t="shared" si="0"/>
        <v>11</v>
      </c>
      <c r="K36" s="445">
        <f t="shared" si="1"/>
        <v>11</v>
      </c>
      <c r="L36" s="1">
        <f t="shared" si="2"/>
        <v>99</v>
      </c>
      <c r="M36" s="446">
        <v>99</v>
      </c>
      <c r="N36" s="139">
        <v>98</v>
      </c>
    </row>
    <row r="37" spans="1:14">
      <c r="A37" s="1"/>
      <c r="B37" s="1"/>
      <c r="C37" s="448" t="s">
        <v>94</v>
      </c>
      <c r="D37" s="443">
        <f>Transparency!BL31</f>
        <v>32</v>
      </c>
      <c r="F37" s="443">
        <f>Accountability!BL34</f>
        <v>15</v>
      </c>
      <c r="H37" s="443">
        <f>Consistency!BL27</f>
        <v>30</v>
      </c>
      <c r="I37" s="444"/>
      <c r="J37">
        <f t="shared" si="0"/>
        <v>25</v>
      </c>
      <c r="K37" s="445">
        <f t="shared" si="1"/>
        <v>25</v>
      </c>
      <c r="L37" s="1">
        <f t="shared" si="2"/>
        <v>81</v>
      </c>
      <c r="M37" s="446">
        <v>81</v>
      </c>
      <c r="N37" s="139">
        <v>81</v>
      </c>
    </row>
    <row r="38" spans="1:14">
      <c r="A38" s="1"/>
      <c r="B38" s="1"/>
      <c r="C38" s="454" t="s">
        <v>55</v>
      </c>
      <c r="D38" s="443">
        <f>Transparency!BH31</f>
        <v>45</v>
      </c>
      <c r="F38" s="443">
        <f>Accountability!BH34</f>
        <v>47</v>
      </c>
      <c r="H38" s="443">
        <f>Consistency!BH27</f>
        <v>25</v>
      </c>
      <c r="I38" s="444"/>
      <c r="J38">
        <f t="shared" si="0"/>
        <v>38</v>
      </c>
      <c r="K38" s="445">
        <f t="shared" si="1"/>
        <v>38</v>
      </c>
      <c r="L38" s="1">
        <f t="shared" si="2"/>
        <v>40</v>
      </c>
      <c r="M38" s="446">
        <v>42</v>
      </c>
      <c r="N38" s="141">
        <v>44</v>
      </c>
    </row>
    <row r="39" spans="1:14" ht="31.5">
      <c r="A39" s="1"/>
      <c r="B39" s="1"/>
      <c r="C39" s="455" t="s">
        <v>81</v>
      </c>
      <c r="D39" s="447">
        <f>Transparency!BJ31</f>
        <v>55</v>
      </c>
      <c r="E39" s="451"/>
      <c r="F39" s="447">
        <f>Accountability!BJ34</f>
        <v>14</v>
      </c>
      <c r="G39" s="451"/>
      <c r="H39" s="447">
        <f>Consistency!BJ27</f>
        <v>30</v>
      </c>
      <c r="I39" s="452"/>
      <c r="J39" s="451">
        <f t="shared" si="0"/>
        <v>31</v>
      </c>
      <c r="K39" s="453">
        <f t="shared" si="1"/>
        <v>31</v>
      </c>
      <c r="L39" s="145">
        <f t="shared" si="2"/>
        <v>63</v>
      </c>
      <c r="M39" s="456">
        <v>68</v>
      </c>
      <c r="N39" s="229">
        <v>69</v>
      </c>
    </row>
    <row r="40" spans="1:14">
      <c r="A40" s="1"/>
      <c r="B40" s="1"/>
      <c r="C40" s="443" t="s">
        <v>14</v>
      </c>
      <c r="D40" s="443">
        <f>Transparency!BN31</f>
        <v>77</v>
      </c>
      <c r="F40" s="443">
        <f>Accountability!BN34</f>
        <v>90</v>
      </c>
      <c r="H40" s="443">
        <f>Consistency!BN27</f>
        <v>45</v>
      </c>
      <c r="I40" s="444"/>
      <c r="J40">
        <f t="shared" si="0"/>
        <v>69</v>
      </c>
      <c r="K40" s="445">
        <f t="shared" si="1"/>
        <v>69</v>
      </c>
      <c r="L40" s="1">
        <f t="shared" si="2"/>
        <v>1</v>
      </c>
      <c r="M40" s="446">
        <v>1</v>
      </c>
      <c r="N40" s="141">
        <v>2</v>
      </c>
    </row>
    <row r="41" spans="1:14">
      <c r="A41" s="1"/>
      <c r="B41" s="1"/>
      <c r="C41" s="443" t="s">
        <v>44</v>
      </c>
      <c r="D41" s="443">
        <f>Transparency!BP31</f>
        <v>52</v>
      </c>
      <c r="F41" s="443">
        <f>Accountability!BP34</f>
        <v>17</v>
      </c>
      <c r="H41" s="443">
        <f>Consistency!BP27</f>
        <v>60</v>
      </c>
      <c r="I41" s="444"/>
      <c r="J41">
        <f t="shared" si="0"/>
        <v>43</v>
      </c>
      <c r="K41" s="445">
        <f t="shared" si="1"/>
        <v>43</v>
      </c>
      <c r="L41" s="1">
        <f t="shared" si="2"/>
        <v>31</v>
      </c>
      <c r="M41" s="446">
        <v>31</v>
      </c>
      <c r="N41" s="141">
        <v>29</v>
      </c>
    </row>
    <row r="42" spans="1:14">
      <c r="A42" s="1"/>
      <c r="B42" s="1"/>
      <c r="C42" s="443" t="s">
        <v>19</v>
      </c>
      <c r="D42" s="443">
        <f>Transparency!BR31</f>
        <v>92</v>
      </c>
      <c r="F42" s="443">
        <f>Accountability!BR34</f>
        <v>33</v>
      </c>
      <c r="H42" s="443">
        <f>Consistency!BR27</f>
        <v>65</v>
      </c>
      <c r="I42" s="444"/>
      <c r="J42">
        <f t="shared" ref="J42:J73" si="3">ROUND((D42*$E$111)+(F42*$G$111)+(H42*$I$111),0)</f>
        <v>61</v>
      </c>
      <c r="K42" s="445">
        <f t="shared" ref="K42:K73" si="4">J42</f>
        <v>61</v>
      </c>
      <c r="L42" s="1">
        <f t="shared" ref="L42:L73" si="5">_xlfn.RANK.EQ(K42,$K$10:$K$109,0)</f>
        <v>5</v>
      </c>
      <c r="M42" s="446">
        <v>6</v>
      </c>
      <c r="N42" s="139">
        <v>4</v>
      </c>
    </row>
    <row r="43" spans="1:14">
      <c r="A43" s="1"/>
      <c r="B43" s="1"/>
      <c r="C43" s="448" t="s">
        <v>47</v>
      </c>
      <c r="D43" s="443">
        <f>Transparency!BT31</f>
        <v>34</v>
      </c>
      <c r="F43" s="443">
        <f>Accountability!BT34</f>
        <v>32</v>
      </c>
      <c r="H43" s="443">
        <f>Consistency!BT27</f>
        <v>55</v>
      </c>
      <c r="I43" s="444"/>
      <c r="J43">
        <f t="shared" si="3"/>
        <v>42</v>
      </c>
      <c r="K43" s="445">
        <f t="shared" si="4"/>
        <v>42</v>
      </c>
      <c r="L43" s="1">
        <f t="shared" si="5"/>
        <v>34</v>
      </c>
      <c r="M43" s="446">
        <v>34</v>
      </c>
      <c r="N43" s="141">
        <v>32</v>
      </c>
    </row>
    <row r="44" spans="1:14">
      <c r="A44" s="1"/>
      <c r="B44" s="1"/>
      <c r="C44" s="442" t="s">
        <v>22</v>
      </c>
      <c r="D44" s="443">
        <f>Transparency!BV31</f>
        <v>95</v>
      </c>
      <c r="F44" s="443">
        <f>Accountability!BV34</f>
        <v>35</v>
      </c>
      <c r="H44" s="443">
        <f>Consistency!BV27</f>
        <v>55</v>
      </c>
      <c r="I44" s="444"/>
      <c r="J44">
        <f t="shared" si="3"/>
        <v>58</v>
      </c>
      <c r="K44" s="445">
        <f t="shared" si="4"/>
        <v>58</v>
      </c>
      <c r="L44" s="1">
        <f t="shared" si="5"/>
        <v>9</v>
      </c>
      <c r="M44" s="446">
        <v>9</v>
      </c>
      <c r="N44" s="139">
        <v>10</v>
      </c>
    </row>
    <row r="45" spans="1:14">
      <c r="A45" s="1"/>
      <c r="B45" s="1"/>
      <c r="C45" s="442" t="s">
        <v>93</v>
      </c>
      <c r="D45" s="443">
        <f>Transparency!BX31</f>
        <v>58</v>
      </c>
      <c r="F45" s="443">
        <f>Accountability!BX34</f>
        <v>9</v>
      </c>
      <c r="H45" s="443">
        <f>Consistency!BX27</f>
        <v>20</v>
      </c>
      <c r="I45" s="444"/>
      <c r="J45">
        <f t="shared" si="3"/>
        <v>26</v>
      </c>
      <c r="K45" s="445">
        <f t="shared" si="4"/>
        <v>26</v>
      </c>
      <c r="L45" s="1">
        <f t="shared" si="5"/>
        <v>77</v>
      </c>
      <c r="M45" s="446">
        <v>80</v>
      </c>
      <c r="N45" s="139">
        <v>82</v>
      </c>
    </row>
    <row r="46" spans="1:14">
      <c r="A46" s="1"/>
      <c r="B46" s="1"/>
      <c r="C46" s="442" t="s">
        <v>111</v>
      </c>
      <c r="D46" s="443">
        <f>Transparency!BZ31</f>
        <v>17</v>
      </c>
      <c r="F46" s="443">
        <f>Accountability!BZ34</f>
        <v>10</v>
      </c>
      <c r="H46" s="443">
        <f>Consistency!BZ27</f>
        <v>10</v>
      </c>
      <c r="I46" s="444"/>
      <c r="J46">
        <f t="shared" si="3"/>
        <v>12</v>
      </c>
      <c r="K46" s="445">
        <f t="shared" si="4"/>
        <v>12</v>
      </c>
      <c r="L46" s="1">
        <f t="shared" si="5"/>
        <v>97</v>
      </c>
      <c r="M46" s="446">
        <v>98</v>
      </c>
      <c r="N46" s="139">
        <v>97</v>
      </c>
    </row>
    <row r="47" spans="1:14">
      <c r="A47" s="1"/>
      <c r="B47" s="1"/>
      <c r="C47" s="442" t="s">
        <v>68</v>
      </c>
      <c r="D47" s="443">
        <f>Transparency!CB31</f>
        <v>60</v>
      </c>
      <c r="F47" s="443">
        <f>Accountability!CB34</f>
        <v>34</v>
      </c>
      <c r="H47" s="443">
        <f>Consistency!CB27</f>
        <v>20</v>
      </c>
      <c r="I47" s="444"/>
      <c r="J47">
        <f t="shared" si="3"/>
        <v>35</v>
      </c>
      <c r="K47" s="445">
        <f t="shared" si="4"/>
        <v>35</v>
      </c>
      <c r="L47" s="1">
        <f t="shared" si="5"/>
        <v>50</v>
      </c>
      <c r="M47" s="446">
        <v>55</v>
      </c>
      <c r="N47" s="139">
        <v>56</v>
      </c>
    </row>
    <row r="48" spans="1:14">
      <c r="A48" s="1"/>
      <c r="B48" s="1"/>
      <c r="C48" s="442" t="s">
        <v>57</v>
      </c>
      <c r="D48" s="443">
        <f>Transparency!CD31</f>
        <v>50</v>
      </c>
      <c r="F48" s="443">
        <f>Accountability!CD34</f>
        <v>36</v>
      </c>
      <c r="H48" s="443">
        <f>Consistency!CD27</f>
        <v>30</v>
      </c>
      <c r="I48" s="444"/>
      <c r="J48">
        <f t="shared" si="3"/>
        <v>37</v>
      </c>
      <c r="K48" s="445">
        <f t="shared" si="4"/>
        <v>37</v>
      </c>
      <c r="L48" s="1">
        <f t="shared" si="5"/>
        <v>44</v>
      </c>
      <c r="M48" s="446">
        <v>44</v>
      </c>
      <c r="N48" s="141">
        <v>43</v>
      </c>
    </row>
    <row r="49" spans="1:14">
      <c r="A49" s="1"/>
      <c r="B49" s="1"/>
      <c r="C49" s="442" t="s">
        <v>25</v>
      </c>
      <c r="D49" s="443">
        <f>Transparency!CF31</f>
        <v>87</v>
      </c>
      <c r="F49" s="443">
        <f>Accountability!CF34</f>
        <v>34</v>
      </c>
      <c r="H49" s="443">
        <f>Consistency!CF27</f>
        <v>50</v>
      </c>
      <c r="I49" s="444"/>
      <c r="J49">
        <f t="shared" si="3"/>
        <v>54</v>
      </c>
      <c r="K49" s="445">
        <f t="shared" si="4"/>
        <v>54</v>
      </c>
      <c r="L49" s="1">
        <f t="shared" si="5"/>
        <v>12</v>
      </c>
      <c r="M49" s="446">
        <v>12</v>
      </c>
      <c r="N49" s="139">
        <v>9</v>
      </c>
    </row>
    <row r="50" spans="1:14">
      <c r="A50" s="1"/>
      <c r="B50" s="1"/>
      <c r="C50" s="442" t="s">
        <v>60</v>
      </c>
      <c r="D50" s="443">
        <f>Transparency!CH31</f>
        <v>67</v>
      </c>
      <c r="F50" s="443">
        <f>Accountability!CH34</f>
        <v>15</v>
      </c>
      <c r="H50" s="443">
        <f>Consistency!CH27</f>
        <v>35</v>
      </c>
      <c r="I50" s="444"/>
      <c r="J50">
        <f t="shared" si="3"/>
        <v>36</v>
      </c>
      <c r="K50" s="445">
        <f t="shared" si="4"/>
        <v>36</v>
      </c>
      <c r="L50" s="1">
        <f t="shared" si="5"/>
        <v>46</v>
      </c>
      <c r="M50" s="446">
        <v>47</v>
      </c>
      <c r="N50" s="141">
        <v>47</v>
      </c>
    </row>
    <row r="51" spans="1:14">
      <c r="A51" s="1"/>
      <c r="B51" s="1"/>
      <c r="C51" s="442" t="s">
        <v>294</v>
      </c>
      <c r="D51" s="443">
        <f>Transparency!CJ31</f>
        <v>70</v>
      </c>
      <c r="F51" s="443">
        <f>Accountability!CJ34</f>
        <v>5</v>
      </c>
      <c r="H51" s="443">
        <f>Consistency!CJ27</f>
        <v>35</v>
      </c>
      <c r="I51" s="444"/>
      <c r="J51">
        <f t="shared" si="3"/>
        <v>33</v>
      </c>
      <c r="K51" s="445">
        <f t="shared" si="4"/>
        <v>33</v>
      </c>
      <c r="L51" s="1">
        <f t="shared" si="5"/>
        <v>59</v>
      </c>
      <c r="M51" s="446">
        <v>60</v>
      </c>
      <c r="N51" s="139">
        <v>61</v>
      </c>
    </row>
    <row r="52" spans="1:14">
      <c r="A52" s="1"/>
      <c r="B52" s="1"/>
      <c r="C52" s="442" t="s">
        <v>100</v>
      </c>
      <c r="D52" s="443">
        <f>Transparency!CL31</f>
        <v>27</v>
      </c>
      <c r="F52" s="443">
        <f>Accountability!CL34</f>
        <v>15</v>
      </c>
      <c r="H52" s="443">
        <f>Consistency!CL27</f>
        <v>25</v>
      </c>
      <c r="I52" s="444"/>
      <c r="J52">
        <f t="shared" si="3"/>
        <v>22</v>
      </c>
      <c r="K52" s="445">
        <f t="shared" si="4"/>
        <v>22</v>
      </c>
      <c r="L52" s="1">
        <f t="shared" si="5"/>
        <v>87</v>
      </c>
      <c r="M52" s="446">
        <v>87</v>
      </c>
      <c r="N52" s="139">
        <v>88</v>
      </c>
    </row>
    <row r="53" spans="1:14">
      <c r="A53" s="1"/>
      <c r="B53" s="1"/>
      <c r="C53" s="442" t="s">
        <v>102</v>
      </c>
      <c r="D53" s="443">
        <f>Transparency!CN31</f>
        <v>17</v>
      </c>
      <c r="F53" s="443">
        <f>Accountability!CN34</f>
        <v>17</v>
      </c>
      <c r="H53" s="443">
        <f>Consistency!CN27</f>
        <v>25</v>
      </c>
      <c r="I53" s="444"/>
      <c r="J53">
        <f t="shared" si="3"/>
        <v>20</v>
      </c>
      <c r="K53" s="445">
        <f t="shared" si="4"/>
        <v>20</v>
      </c>
      <c r="L53" s="1">
        <f t="shared" si="5"/>
        <v>89</v>
      </c>
      <c r="M53" s="446">
        <v>89</v>
      </c>
      <c r="N53" s="139">
        <v>90</v>
      </c>
    </row>
    <row r="54" spans="1:14">
      <c r="A54" s="1"/>
      <c r="B54" s="1"/>
      <c r="C54" s="442" t="s">
        <v>72</v>
      </c>
      <c r="D54" s="443">
        <f>Transparency!CP31</f>
        <v>45</v>
      </c>
      <c r="F54" s="443">
        <f>Accountability!CP34</f>
        <v>21</v>
      </c>
      <c r="H54" s="443">
        <f>Consistency!CP27</f>
        <v>35</v>
      </c>
      <c r="I54" s="444"/>
      <c r="J54">
        <f t="shared" si="3"/>
        <v>33</v>
      </c>
      <c r="K54" s="445">
        <f t="shared" si="4"/>
        <v>33</v>
      </c>
      <c r="L54" s="1">
        <f t="shared" si="5"/>
        <v>59</v>
      </c>
      <c r="M54" s="446">
        <v>59</v>
      </c>
      <c r="N54" s="139">
        <v>60</v>
      </c>
    </row>
    <row r="55" spans="1:14">
      <c r="A55" s="1"/>
      <c r="B55" s="1"/>
      <c r="C55" s="442" t="s">
        <v>88</v>
      </c>
      <c r="D55" s="443">
        <f>Transparency!CR31</f>
        <v>43</v>
      </c>
      <c r="F55" s="443">
        <f>Accountability!CR34</f>
        <v>7</v>
      </c>
      <c r="H55" s="443">
        <f>Consistency!CR27</f>
        <v>35</v>
      </c>
      <c r="I55" s="444"/>
      <c r="J55">
        <f t="shared" si="3"/>
        <v>27</v>
      </c>
      <c r="K55" s="445">
        <f t="shared" si="4"/>
        <v>27</v>
      </c>
      <c r="L55" s="1">
        <f t="shared" si="5"/>
        <v>75</v>
      </c>
      <c r="M55" s="446">
        <v>75</v>
      </c>
      <c r="N55" s="139">
        <v>75</v>
      </c>
    </row>
    <row r="56" spans="1:14">
      <c r="A56" s="1"/>
      <c r="B56" s="1"/>
      <c r="C56" s="442" t="s">
        <v>67</v>
      </c>
      <c r="D56" s="443">
        <f>Transparency!CT31</f>
        <v>65</v>
      </c>
      <c r="F56" s="443">
        <f>Accountability!CT34</f>
        <v>24</v>
      </c>
      <c r="H56" s="443">
        <f>Consistency!CT27</f>
        <v>25</v>
      </c>
      <c r="I56" s="444"/>
      <c r="J56">
        <f t="shared" si="3"/>
        <v>35</v>
      </c>
      <c r="K56" s="445">
        <f t="shared" si="4"/>
        <v>35</v>
      </c>
      <c r="L56" s="1">
        <f t="shared" si="5"/>
        <v>50</v>
      </c>
      <c r="M56" s="446">
        <v>54</v>
      </c>
      <c r="N56" s="139">
        <v>55</v>
      </c>
    </row>
    <row r="57" spans="1:14">
      <c r="A57" s="1"/>
      <c r="B57" s="1"/>
      <c r="C57" s="457" t="s">
        <v>37</v>
      </c>
      <c r="D57" s="443">
        <f>Transparency!CV31</f>
        <v>47</v>
      </c>
      <c r="F57" s="443">
        <f>Accountability!CV34</f>
        <v>32</v>
      </c>
      <c r="H57" s="443">
        <f>Consistency!CV27</f>
        <v>55</v>
      </c>
      <c r="I57" s="444"/>
      <c r="J57">
        <f t="shared" si="3"/>
        <v>45</v>
      </c>
      <c r="K57" s="445">
        <f t="shared" si="4"/>
        <v>45</v>
      </c>
      <c r="L57" s="1">
        <f t="shared" si="5"/>
        <v>24</v>
      </c>
      <c r="M57" s="446">
        <v>24</v>
      </c>
      <c r="N57" s="141">
        <v>50</v>
      </c>
    </row>
    <row r="58" spans="1:14">
      <c r="A58" s="1"/>
      <c r="B58" s="1"/>
      <c r="C58" s="457" t="s">
        <v>96</v>
      </c>
      <c r="D58" s="443">
        <f>Transparency!CX31</f>
        <v>32</v>
      </c>
      <c r="F58" s="443">
        <f>Accountability!CX34</f>
        <v>17</v>
      </c>
      <c r="H58" s="443">
        <f>Consistency!CX27</f>
        <v>25</v>
      </c>
      <c r="I58" s="444"/>
      <c r="J58">
        <f t="shared" si="3"/>
        <v>24</v>
      </c>
      <c r="K58" s="445">
        <f t="shared" si="4"/>
        <v>24</v>
      </c>
      <c r="L58" s="1">
        <f t="shared" si="5"/>
        <v>82</v>
      </c>
      <c r="M58" s="446">
        <v>83</v>
      </c>
      <c r="N58" s="139">
        <v>84</v>
      </c>
    </row>
    <row r="59" spans="1:14">
      <c r="A59" s="1"/>
      <c r="B59" s="1"/>
      <c r="C59" s="457" t="s">
        <v>89</v>
      </c>
      <c r="D59" s="443">
        <f>Transparency!CZ31</f>
        <v>44</v>
      </c>
      <c r="F59" s="443">
        <f>Accountability!CZ34</f>
        <v>16</v>
      </c>
      <c r="H59" s="443">
        <f>Consistency!CZ27</f>
        <v>25</v>
      </c>
      <c r="I59" s="444"/>
      <c r="J59">
        <f t="shared" si="3"/>
        <v>27</v>
      </c>
      <c r="K59" s="445">
        <f t="shared" si="4"/>
        <v>27</v>
      </c>
      <c r="L59" s="1">
        <f t="shared" si="5"/>
        <v>75</v>
      </c>
      <c r="M59" s="446">
        <v>76</v>
      </c>
      <c r="N59" s="139">
        <v>77</v>
      </c>
    </row>
    <row r="60" spans="1:14">
      <c r="A60" s="1"/>
      <c r="B60" s="1"/>
      <c r="C60" s="448" t="s">
        <v>54</v>
      </c>
      <c r="D60" s="443">
        <f>Transparency!DB31</f>
        <v>48</v>
      </c>
      <c r="F60" s="443">
        <f>Accountability!DB34</f>
        <v>39</v>
      </c>
      <c r="H60" s="443">
        <f>Consistency!DB27</f>
        <v>30</v>
      </c>
      <c r="I60" s="444"/>
      <c r="J60">
        <f t="shared" si="3"/>
        <v>38</v>
      </c>
      <c r="K60" s="445">
        <f t="shared" si="4"/>
        <v>38</v>
      </c>
      <c r="L60" s="1">
        <f t="shared" si="5"/>
        <v>40</v>
      </c>
      <c r="M60" s="446">
        <v>41</v>
      </c>
      <c r="N60" s="141">
        <v>35</v>
      </c>
    </row>
    <row r="61" spans="1:14">
      <c r="A61" s="1"/>
      <c r="B61" s="1"/>
      <c r="C61" s="448" t="s">
        <v>17</v>
      </c>
      <c r="D61" s="443">
        <f>Transparency!DD31</f>
        <v>57</v>
      </c>
      <c r="F61" s="443">
        <f>Accountability!DD34</f>
        <v>80</v>
      </c>
      <c r="H61" s="443">
        <f>Consistency!DD27</f>
        <v>50</v>
      </c>
      <c r="I61" s="444"/>
      <c r="J61">
        <f t="shared" si="3"/>
        <v>62</v>
      </c>
      <c r="K61" s="445">
        <f t="shared" si="4"/>
        <v>62</v>
      </c>
      <c r="L61" s="1">
        <f t="shared" si="5"/>
        <v>4</v>
      </c>
      <c r="M61" s="446">
        <v>4</v>
      </c>
      <c r="N61" s="139">
        <v>5</v>
      </c>
    </row>
    <row r="62" spans="1:14">
      <c r="A62" s="1"/>
      <c r="B62" s="1"/>
      <c r="C62" s="448" t="s">
        <v>65</v>
      </c>
      <c r="D62" s="443">
        <f>Transparency!DF31</f>
        <v>67</v>
      </c>
      <c r="F62" s="443">
        <f>Accountability!DF34</f>
        <v>17</v>
      </c>
      <c r="H62" s="443">
        <f>Consistency!DF27</f>
        <v>30</v>
      </c>
      <c r="I62" s="444"/>
      <c r="J62">
        <f t="shared" si="3"/>
        <v>35</v>
      </c>
      <c r="K62" s="445">
        <f t="shared" si="4"/>
        <v>35</v>
      </c>
      <c r="L62" s="1">
        <f t="shared" si="5"/>
        <v>50</v>
      </c>
      <c r="M62" s="446">
        <v>52</v>
      </c>
      <c r="N62" s="139">
        <v>53</v>
      </c>
    </row>
    <row r="63" spans="1:14">
      <c r="A63" s="1"/>
      <c r="B63" s="1"/>
      <c r="C63" s="448" t="s">
        <v>41</v>
      </c>
      <c r="D63" s="443">
        <f>Transparency!DH31</f>
        <v>57</v>
      </c>
      <c r="F63" s="443">
        <f>Accountability!DH34</f>
        <v>34</v>
      </c>
      <c r="H63" s="443">
        <f>Consistency!DH27</f>
        <v>45</v>
      </c>
      <c r="I63" s="444"/>
      <c r="J63">
        <f t="shared" si="3"/>
        <v>44</v>
      </c>
      <c r="K63" s="445">
        <f t="shared" si="4"/>
        <v>44</v>
      </c>
      <c r="L63" s="1">
        <f t="shared" si="5"/>
        <v>26</v>
      </c>
      <c r="M63" s="446">
        <v>28</v>
      </c>
      <c r="N63" s="141">
        <v>26</v>
      </c>
    </row>
    <row r="64" spans="1:14">
      <c r="A64" s="1"/>
      <c r="B64" s="1"/>
      <c r="C64" s="448" t="s">
        <v>85</v>
      </c>
      <c r="D64" s="443">
        <f>Transparency!DJ31</f>
        <v>52</v>
      </c>
      <c r="F64" s="443">
        <f>Accountability!DJ34</f>
        <v>17</v>
      </c>
      <c r="H64" s="443">
        <f>Consistency!DJ27</f>
        <v>25</v>
      </c>
      <c r="I64" s="444"/>
      <c r="J64">
        <f t="shared" si="3"/>
        <v>29</v>
      </c>
      <c r="K64" s="445">
        <f t="shared" si="4"/>
        <v>29</v>
      </c>
      <c r="L64" s="1">
        <f t="shared" si="5"/>
        <v>71</v>
      </c>
      <c r="M64" s="446">
        <v>72</v>
      </c>
      <c r="N64" s="139">
        <v>73</v>
      </c>
    </row>
    <row r="65" spans="1:14">
      <c r="A65" s="1"/>
      <c r="B65" s="1"/>
      <c r="C65" s="448" t="s">
        <v>90</v>
      </c>
      <c r="D65" s="443">
        <f>Transparency!DL31</f>
        <v>32</v>
      </c>
      <c r="F65" s="443">
        <f>Accountability!DL34</f>
        <v>0</v>
      </c>
      <c r="H65" s="443">
        <f>Consistency!DL27</f>
        <v>45</v>
      </c>
      <c r="I65" s="444"/>
      <c r="J65">
        <f t="shared" si="3"/>
        <v>26</v>
      </c>
      <c r="K65" s="445">
        <f t="shared" si="4"/>
        <v>26</v>
      </c>
      <c r="L65" s="1">
        <f t="shared" si="5"/>
        <v>77</v>
      </c>
      <c r="M65" s="446">
        <v>77</v>
      </c>
      <c r="N65" s="139">
        <v>78</v>
      </c>
    </row>
    <row r="66" spans="1:14">
      <c r="A66" s="1"/>
      <c r="B66" s="1"/>
      <c r="C66" s="448" t="s">
        <v>71</v>
      </c>
      <c r="D66" s="443">
        <f>Transparency!DN31</f>
        <v>60</v>
      </c>
      <c r="F66" s="443">
        <f>Accountability!DN34</f>
        <v>19</v>
      </c>
      <c r="H66" s="443">
        <f>Consistency!DN27</f>
        <v>30</v>
      </c>
      <c r="I66" s="444"/>
      <c r="J66">
        <f t="shared" si="3"/>
        <v>34</v>
      </c>
      <c r="K66" s="445">
        <f t="shared" si="4"/>
        <v>34</v>
      </c>
      <c r="L66" s="1">
        <f t="shared" si="5"/>
        <v>56</v>
      </c>
      <c r="M66" s="446">
        <v>58</v>
      </c>
      <c r="N66" s="139">
        <v>59</v>
      </c>
    </row>
    <row r="67" spans="1:14">
      <c r="A67" s="1"/>
      <c r="B67" s="1"/>
      <c r="C67" s="448" t="s">
        <v>113</v>
      </c>
      <c r="D67" s="443">
        <f>Transparency!DP31</f>
        <v>4</v>
      </c>
      <c r="F67" s="443">
        <f>Accountability!DP34</f>
        <v>0</v>
      </c>
      <c r="H67" s="443">
        <f>Consistency!DP27</f>
        <v>0</v>
      </c>
      <c r="I67" s="444"/>
      <c r="J67">
        <f t="shared" si="3"/>
        <v>1</v>
      </c>
      <c r="K67" s="445">
        <f t="shared" si="4"/>
        <v>1</v>
      </c>
      <c r="L67" s="1">
        <f t="shared" si="5"/>
        <v>100</v>
      </c>
      <c r="M67" s="446">
        <v>100</v>
      </c>
      <c r="N67" s="139">
        <v>99</v>
      </c>
    </row>
    <row r="68" spans="1:14">
      <c r="A68" s="1"/>
      <c r="B68" s="1"/>
      <c r="C68" s="448" t="s">
        <v>66</v>
      </c>
      <c r="D68" s="443">
        <f>Transparency!DR31</f>
        <v>55</v>
      </c>
      <c r="F68" s="443">
        <f>Accountability!DR34</f>
        <v>32</v>
      </c>
      <c r="H68" s="443">
        <f>Consistency!DR27</f>
        <v>25</v>
      </c>
      <c r="I68" s="444"/>
      <c r="J68">
        <f t="shared" si="3"/>
        <v>35</v>
      </c>
      <c r="K68" s="445">
        <f t="shared" si="4"/>
        <v>35</v>
      </c>
      <c r="L68" s="1">
        <f t="shared" si="5"/>
        <v>50</v>
      </c>
      <c r="M68" s="446">
        <v>53</v>
      </c>
      <c r="N68" s="139">
        <v>54</v>
      </c>
    </row>
    <row r="69" spans="1:14">
      <c r="A69" s="1"/>
      <c r="B69" s="1"/>
      <c r="C69" s="448" t="s">
        <v>78</v>
      </c>
      <c r="D69" s="443">
        <f>Transparency!DT31</f>
        <v>37</v>
      </c>
      <c r="F69" s="443">
        <f>Accountability!DT34</f>
        <v>22</v>
      </c>
      <c r="H69" s="443">
        <f>Consistency!DT27</f>
        <v>35</v>
      </c>
      <c r="I69" s="444"/>
      <c r="J69">
        <f t="shared" si="3"/>
        <v>31</v>
      </c>
      <c r="K69" s="445">
        <f t="shared" si="4"/>
        <v>31</v>
      </c>
      <c r="L69" s="1">
        <f t="shared" si="5"/>
        <v>63</v>
      </c>
      <c r="M69" s="446">
        <v>65</v>
      </c>
      <c r="N69" s="139">
        <v>66</v>
      </c>
    </row>
    <row r="70" spans="1:14">
      <c r="A70" s="1"/>
      <c r="B70" s="1"/>
      <c r="C70" s="448" t="s">
        <v>62</v>
      </c>
      <c r="D70" s="443">
        <f>Transparency!DV31</f>
        <v>87</v>
      </c>
      <c r="F70" s="443">
        <f>Accountability!DV34</f>
        <v>18</v>
      </c>
      <c r="H70" s="443">
        <f>Consistency!DV27</f>
        <v>20</v>
      </c>
      <c r="I70" s="444"/>
      <c r="J70">
        <f t="shared" si="3"/>
        <v>36</v>
      </c>
      <c r="K70" s="445">
        <f t="shared" si="4"/>
        <v>36</v>
      </c>
      <c r="L70" s="1">
        <f t="shared" si="5"/>
        <v>46</v>
      </c>
      <c r="M70" s="446">
        <v>49</v>
      </c>
      <c r="N70" s="141">
        <v>49</v>
      </c>
    </row>
    <row r="71" spans="1:14">
      <c r="A71" s="1"/>
      <c r="B71" s="1"/>
      <c r="C71" s="448" t="s">
        <v>98</v>
      </c>
      <c r="D71" s="443">
        <f>Transparency!DX31</f>
        <v>40</v>
      </c>
      <c r="F71" s="443">
        <f>Accountability!DX34</f>
        <v>25</v>
      </c>
      <c r="H71" s="443">
        <f>Consistency!DX27</f>
        <v>10</v>
      </c>
      <c r="I71" s="444"/>
      <c r="J71">
        <f t="shared" si="3"/>
        <v>23</v>
      </c>
      <c r="K71" s="445">
        <f t="shared" si="4"/>
        <v>23</v>
      </c>
      <c r="L71" s="1">
        <f t="shared" si="5"/>
        <v>85</v>
      </c>
      <c r="M71" s="446">
        <v>85</v>
      </c>
      <c r="N71" s="139">
        <v>86</v>
      </c>
    </row>
    <row r="72" spans="1:14">
      <c r="A72" s="1"/>
      <c r="B72" s="1"/>
      <c r="C72" s="448" t="s">
        <v>82</v>
      </c>
      <c r="D72" s="443">
        <f>Transparency!DZ31</f>
        <v>52</v>
      </c>
      <c r="F72" s="443">
        <f>Accountability!DZ34</f>
        <v>22</v>
      </c>
      <c r="H72" s="443">
        <f>Consistency!DZ27</f>
        <v>25</v>
      </c>
      <c r="I72" s="444"/>
      <c r="J72">
        <f t="shared" si="3"/>
        <v>31</v>
      </c>
      <c r="K72" s="445">
        <f t="shared" si="4"/>
        <v>31</v>
      </c>
      <c r="L72" s="1">
        <f t="shared" si="5"/>
        <v>63</v>
      </c>
      <c r="M72" s="446">
        <v>69</v>
      </c>
      <c r="N72" s="139">
        <v>70</v>
      </c>
    </row>
    <row r="73" spans="1:14">
      <c r="A73" s="1"/>
      <c r="B73" s="1"/>
      <c r="C73" s="448" t="s">
        <v>24</v>
      </c>
      <c r="D73" s="443">
        <f>Transparency!EB31</f>
        <v>74</v>
      </c>
      <c r="F73" s="443">
        <f>Accountability!EB34</f>
        <v>40</v>
      </c>
      <c r="H73" s="443">
        <f>Consistency!EB27</f>
        <v>55</v>
      </c>
      <c r="I73" s="444"/>
      <c r="J73">
        <f t="shared" si="3"/>
        <v>55</v>
      </c>
      <c r="K73" s="445">
        <f t="shared" si="4"/>
        <v>55</v>
      </c>
      <c r="L73" s="1">
        <f t="shared" si="5"/>
        <v>10</v>
      </c>
      <c r="M73" s="446">
        <v>11</v>
      </c>
      <c r="N73" s="139">
        <v>12</v>
      </c>
    </row>
    <row r="74" spans="1:14">
      <c r="A74" s="1"/>
      <c r="B74" s="1"/>
      <c r="C74" s="448" t="s">
        <v>84</v>
      </c>
      <c r="D74" s="443">
        <f>Transparency!ED31</f>
        <v>49</v>
      </c>
      <c r="F74" s="443">
        <f>Accountability!ED34</f>
        <v>20</v>
      </c>
      <c r="H74" s="443">
        <f>Consistency!ED27</f>
        <v>25</v>
      </c>
      <c r="I74" s="444"/>
      <c r="J74">
        <f t="shared" ref="J74:J109" si="6">ROUND((D74*$E$111)+(F74*$G$111)+(H74*$I$111),0)</f>
        <v>29</v>
      </c>
      <c r="K74" s="445">
        <f t="shared" ref="K74:K105" si="7">J74</f>
        <v>29</v>
      </c>
      <c r="L74" s="1">
        <f t="shared" ref="L74:L105" si="8">_xlfn.RANK.EQ(K74,$K$10:$K$109,0)</f>
        <v>71</v>
      </c>
      <c r="M74" s="446">
        <v>71</v>
      </c>
      <c r="N74" s="139">
        <v>72</v>
      </c>
    </row>
    <row r="75" spans="1:14">
      <c r="A75" s="1"/>
      <c r="B75" s="1"/>
      <c r="C75" s="447" t="s">
        <v>53</v>
      </c>
      <c r="D75" s="443">
        <f>Transparency!EF31</f>
        <v>65</v>
      </c>
      <c r="F75" s="443">
        <f>Accountability!EF34</f>
        <v>17</v>
      </c>
      <c r="H75" s="443">
        <f>Consistency!EF27</f>
        <v>40</v>
      </c>
      <c r="I75" s="444"/>
      <c r="J75">
        <f t="shared" si="6"/>
        <v>38</v>
      </c>
      <c r="K75" s="445">
        <f t="shared" si="7"/>
        <v>38</v>
      </c>
      <c r="L75" s="1">
        <f t="shared" si="8"/>
        <v>40</v>
      </c>
      <c r="M75" s="446">
        <v>40</v>
      </c>
      <c r="N75" s="141">
        <v>41</v>
      </c>
    </row>
    <row r="76" spans="1:14">
      <c r="A76" s="1"/>
      <c r="B76" s="1"/>
      <c r="C76" s="447" t="s">
        <v>45</v>
      </c>
      <c r="D76" s="443">
        <f>Transparency!EH31</f>
        <v>39</v>
      </c>
      <c r="F76" s="443">
        <f>Accountability!EH34</f>
        <v>44</v>
      </c>
      <c r="H76" s="443">
        <f>Consistency!EH27</f>
        <v>45</v>
      </c>
      <c r="I76" s="444"/>
      <c r="J76">
        <f t="shared" si="6"/>
        <v>43</v>
      </c>
      <c r="K76" s="445">
        <f t="shared" si="7"/>
        <v>43</v>
      </c>
      <c r="L76" s="1">
        <f t="shared" si="8"/>
        <v>31</v>
      </c>
      <c r="M76" s="446">
        <v>32</v>
      </c>
      <c r="N76" s="141">
        <v>30</v>
      </c>
    </row>
    <row r="77" spans="1:14">
      <c r="A77" s="1"/>
      <c r="B77" s="1"/>
      <c r="C77" s="449" t="s">
        <v>101</v>
      </c>
      <c r="D77" s="443">
        <f>Transparency!EJ31</f>
        <v>42</v>
      </c>
      <c r="F77" s="443">
        <f>Accountability!EJ34</f>
        <v>10</v>
      </c>
      <c r="H77" s="443">
        <f>Consistency!EJ27</f>
        <v>20</v>
      </c>
      <c r="I77" s="444"/>
      <c r="J77">
        <f t="shared" si="6"/>
        <v>22</v>
      </c>
      <c r="K77" s="445">
        <f t="shared" si="7"/>
        <v>22</v>
      </c>
      <c r="L77" s="1">
        <f t="shared" si="8"/>
        <v>87</v>
      </c>
      <c r="M77" s="446">
        <v>88</v>
      </c>
      <c r="N77" s="139">
        <v>89</v>
      </c>
    </row>
    <row r="78" spans="1:14">
      <c r="A78" s="1"/>
      <c r="B78" s="1"/>
      <c r="C78" s="443" t="s">
        <v>56</v>
      </c>
      <c r="D78" s="443">
        <f>Transparency!EL31</f>
        <v>58</v>
      </c>
      <c r="F78" s="443">
        <f>Accountability!EL34</f>
        <v>45</v>
      </c>
      <c r="H78" s="443">
        <f>Consistency!EL27</f>
        <v>20</v>
      </c>
      <c r="I78" s="444"/>
      <c r="J78">
        <f t="shared" si="6"/>
        <v>38</v>
      </c>
      <c r="K78" s="445">
        <f t="shared" si="7"/>
        <v>38</v>
      </c>
      <c r="L78" s="1">
        <f t="shared" si="8"/>
        <v>40</v>
      </c>
      <c r="M78" s="446">
        <v>43</v>
      </c>
      <c r="N78" s="141">
        <v>42</v>
      </c>
    </row>
    <row r="79" spans="1:14">
      <c r="A79" s="1"/>
      <c r="B79" s="1"/>
      <c r="C79" s="443" t="s">
        <v>28</v>
      </c>
      <c r="D79" s="443">
        <f>Transparency!EN31</f>
        <v>75</v>
      </c>
      <c r="F79" s="443">
        <f>Accountability!EN34</f>
        <v>38</v>
      </c>
      <c r="H79" s="443">
        <f>Consistency!EN27</f>
        <v>50</v>
      </c>
      <c r="I79" s="444"/>
      <c r="J79">
        <f t="shared" si="6"/>
        <v>52</v>
      </c>
      <c r="K79" s="445">
        <f t="shared" si="7"/>
        <v>52</v>
      </c>
      <c r="L79" s="1">
        <f t="shared" si="8"/>
        <v>14</v>
      </c>
      <c r="M79" s="446">
        <v>15</v>
      </c>
      <c r="N79" s="141">
        <v>15</v>
      </c>
    </row>
    <row r="80" spans="1:14">
      <c r="A80" s="1"/>
      <c r="B80" s="1"/>
      <c r="C80" s="443" t="s">
        <v>26</v>
      </c>
      <c r="D80" s="443">
        <f>Transparency!EP31</f>
        <v>67</v>
      </c>
      <c r="F80" s="443">
        <f>Accountability!EP34</f>
        <v>55</v>
      </c>
      <c r="H80" s="443">
        <f>Consistency!EP27</f>
        <v>45</v>
      </c>
      <c r="I80" s="444"/>
      <c r="J80">
        <f t="shared" si="6"/>
        <v>54</v>
      </c>
      <c r="K80" s="445">
        <f t="shared" si="7"/>
        <v>54</v>
      </c>
      <c r="L80" s="1">
        <f t="shared" si="8"/>
        <v>12</v>
      </c>
      <c r="M80" s="446">
        <v>13</v>
      </c>
      <c r="N80" s="139">
        <v>13</v>
      </c>
    </row>
    <row r="81" spans="1:14">
      <c r="A81" s="1"/>
      <c r="B81" s="1"/>
      <c r="C81" s="443" t="s">
        <v>29</v>
      </c>
      <c r="D81" s="443">
        <f>Transparency!ER31</f>
        <v>70</v>
      </c>
      <c r="F81" s="443">
        <f>Accountability!ER34</f>
        <v>48</v>
      </c>
      <c r="H81" s="443">
        <f>Consistency!ER27</f>
        <v>45</v>
      </c>
      <c r="I81" s="444"/>
      <c r="J81">
        <f t="shared" si="6"/>
        <v>52</v>
      </c>
      <c r="K81" s="445">
        <f t="shared" si="7"/>
        <v>52</v>
      </c>
      <c r="L81" s="1">
        <f t="shared" si="8"/>
        <v>14</v>
      </c>
      <c r="M81" s="446">
        <v>16</v>
      </c>
      <c r="N81" s="141">
        <v>33</v>
      </c>
    </row>
    <row r="82" spans="1:14">
      <c r="A82" s="1"/>
      <c r="B82" s="1"/>
      <c r="C82" s="442" t="s">
        <v>83</v>
      </c>
      <c r="D82" s="443">
        <f>Transparency!ET31</f>
        <v>42</v>
      </c>
      <c r="F82" s="443">
        <f>Accountability!ET34</f>
        <v>9</v>
      </c>
      <c r="H82" s="443">
        <f>Consistency!ET27</f>
        <v>40</v>
      </c>
      <c r="I82" s="444"/>
      <c r="J82">
        <f t="shared" si="6"/>
        <v>30</v>
      </c>
      <c r="K82" s="445">
        <f t="shared" si="7"/>
        <v>30</v>
      </c>
      <c r="L82" s="1">
        <f t="shared" si="8"/>
        <v>70</v>
      </c>
      <c r="M82" s="446">
        <v>70</v>
      </c>
      <c r="N82" s="139">
        <v>71</v>
      </c>
    </row>
    <row r="83" spans="1:14">
      <c r="A83" s="1"/>
      <c r="B83" s="1"/>
      <c r="C83" s="442" t="s">
        <v>36</v>
      </c>
      <c r="D83" s="443">
        <f>Transparency!EV31</f>
        <v>65</v>
      </c>
      <c r="F83" s="443">
        <f>Accountability!EV34</f>
        <v>34</v>
      </c>
      <c r="H83" s="443">
        <f>Consistency!EV27</f>
        <v>45</v>
      </c>
      <c r="I83" s="444"/>
      <c r="J83">
        <f t="shared" si="6"/>
        <v>46</v>
      </c>
      <c r="K83" s="445">
        <f t="shared" si="7"/>
        <v>46</v>
      </c>
      <c r="L83" s="1">
        <f t="shared" si="8"/>
        <v>23</v>
      </c>
      <c r="M83" s="446">
        <v>23</v>
      </c>
      <c r="N83" s="141">
        <v>20</v>
      </c>
    </row>
    <row r="84" spans="1:14">
      <c r="A84" s="1"/>
      <c r="B84" s="1"/>
      <c r="C84" s="442" t="s">
        <v>33</v>
      </c>
      <c r="D84" s="443">
        <f>Transparency!EX31</f>
        <v>72</v>
      </c>
      <c r="F84" s="443">
        <f>Accountability!EX34</f>
        <v>44</v>
      </c>
      <c r="H84" s="443">
        <f>Consistency!EX27</f>
        <v>35</v>
      </c>
      <c r="I84" s="444"/>
      <c r="J84">
        <f t="shared" si="6"/>
        <v>47</v>
      </c>
      <c r="K84" s="445">
        <f t="shared" si="7"/>
        <v>47</v>
      </c>
      <c r="L84" s="1">
        <f t="shared" si="8"/>
        <v>19</v>
      </c>
      <c r="M84" s="446">
        <v>20</v>
      </c>
      <c r="N84" s="141">
        <v>18</v>
      </c>
    </row>
    <row r="85" spans="1:14">
      <c r="A85" s="1"/>
      <c r="B85" s="1"/>
      <c r="C85" s="447" t="s">
        <v>80</v>
      </c>
      <c r="D85" s="443">
        <f>Transparency!EZ31</f>
        <v>58</v>
      </c>
      <c r="F85" s="443">
        <f>Accountability!EZ34</f>
        <v>14</v>
      </c>
      <c r="H85" s="443">
        <f>Consistency!EZ27</f>
        <v>30</v>
      </c>
      <c r="I85" s="444"/>
      <c r="J85">
        <f t="shared" si="6"/>
        <v>31</v>
      </c>
      <c r="K85" s="445">
        <f t="shared" si="7"/>
        <v>31</v>
      </c>
      <c r="L85" s="1">
        <f t="shared" si="8"/>
        <v>63</v>
      </c>
      <c r="M85" s="446">
        <v>67</v>
      </c>
      <c r="N85" s="139">
        <v>68</v>
      </c>
    </row>
    <row r="86" spans="1:14">
      <c r="A86" s="1"/>
      <c r="B86" s="1"/>
      <c r="C86" s="443" t="s">
        <v>15</v>
      </c>
      <c r="D86" s="443">
        <f>Transparency!FB31</f>
        <v>85</v>
      </c>
      <c r="F86" s="443">
        <f>Accountability!FB34</f>
        <v>70</v>
      </c>
      <c r="H86" s="443">
        <f>Consistency!FB27</f>
        <v>55</v>
      </c>
      <c r="I86" s="444"/>
      <c r="J86">
        <f t="shared" si="6"/>
        <v>68</v>
      </c>
      <c r="K86" s="445">
        <f t="shared" si="7"/>
        <v>68</v>
      </c>
      <c r="L86" s="1">
        <f t="shared" si="8"/>
        <v>2</v>
      </c>
      <c r="M86" s="446">
        <v>2</v>
      </c>
      <c r="N86" s="141">
        <v>1</v>
      </c>
    </row>
    <row r="87" spans="1:14">
      <c r="A87" s="1"/>
      <c r="B87" s="1"/>
      <c r="C87" s="443" t="s">
        <v>295</v>
      </c>
      <c r="D87" s="443">
        <f>Transparency!FD31</f>
        <v>57</v>
      </c>
      <c r="F87" s="443">
        <f>Accountability!FD34</f>
        <v>38</v>
      </c>
      <c r="H87" s="443">
        <f>Consistency!FD27</f>
        <v>40</v>
      </c>
      <c r="I87" s="444"/>
      <c r="J87">
        <f t="shared" si="6"/>
        <v>44</v>
      </c>
      <c r="K87" s="445">
        <f t="shared" si="7"/>
        <v>44</v>
      </c>
      <c r="L87" s="1">
        <f t="shared" si="8"/>
        <v>26</v>
      </c>
      <c r="M87" s="446">
        <v>29</v>
      </c>
      <c r="N87" s="141">
        <v>27</v>
      </c>
    </row>
    <row r="88" spans="1:14">
      <c r="A88" s="1"/>
      <c r="B88" s="1"/>
      <c r="C88" s="443" t="s">
        <v>79</v>
      </c>
      <c r="D88" s="443">
        <f>Transparency!FF31</f>
        <v>45</v>
      </c>
      <c r="F88" s="443">
        <f>Accountability!FF34</f>
        <v>17</v>
      </c>
      <c r="H88" s="443">
        <f>Consistency!FF27</f>
        <v>35</v>
      </c>
      <c r="I88" s="444"/>
      <c r="J88">
        <f t="shared" si="6"/>
        <v>31</v>
      </c>
      <c r="K88" s="445">
        <f t="shared" si="7"/>
        <v>31</v>
      </c>
      <c r="L88" s="1">
        <f t="shared" si="8"/>
        <v>63</v>
      </c>
      <c r="M88" s="446">
        <v>66</v>
      </c>
      <c r="N88" s="139">
        <v>67</v>
      </c>
    </row>
    <row r="89" spans="1:14">
      <c r="A89" s="1"/>
      <c r="B89" s="1"/>
      <c r="C89" s="443" t="s">
        <v>49</v>
      </c>
      <c r="D89" s="443">
        <f>Transparency!FH31</f>
        <v>57</v>
      </c>
      <c r="F89" s="443">
        <f>Accountability!FH34</f>
        <v>21</v>
      </c>
      <c r="H89" s="443">
        <f>Consistency!FH27</f>
        <v>45</v>
      </c>
      <c r="I89" s="444"/>
      <c r="J89">
        <f t="shared" si="6"/>
        <v>40</v>
      </c>
      <c r="K89" s="445">
        <f t="shared" si="7"/>
        <v>40</v>
      </c>
      <c r="L89" s="1">
        <f t="shared" si="8"/>
        <v>36</v>
      </c>
      <c r="M89" s="446">
        <v>36</v>
      </c>
      <c r="N89" s="141">
        <v>36</v>
      </c>
    </row>
    <row r="90" spans="1:14">
      <c r="A90" s="1"/>
      <c r="B90" s="1"/>
      <c r="C90" s="443" t="s">
        <v>51</v>
      </c>
      <c r="D90" s="443">
        <f>Transparency!FJ31</f>
        <v>59</v>
      </c>
      <c r="F90" s="443">
        <f>Accountability!FJ34</f>
        <v>19</v>
      </c>
      <c r="H90" s="443">
        <f>Consistency!FJ27</f>
        <v>45</v>
      </c>
      <c r="I90" s="444"/>
      <c r="J90">
        <f t="shared" si="6"/>
        <v>39</v>
      </c>
      <c r="K90" s="445">
        <f t="shared" si="7"/>
        <v>39</v>
      </c>
      <c r="L90" s="1">
        <f t="shared" si="8"/>
        <v>38</v>
      </c>
      <c r="M90" s="446">
        <v>38</v>
      </c>
      <c r="N90" s="141">
        <v>38</v>
      </c>
    </row>
    <row r="91" spans="1:14">
      <c r="A91" s="1"/>
      <c r="B91" s="1"/>
      <c r="C91" s="443" t="s">
        <v>61</v>
      </c>
      <c r="D91" s="443">
        <f>Transparency!FL31</f>
        <v>52</v>
      </c>
      <c r="F91" s="443">
        <f>Accountability!FL34</f>
        <v>36</v>
      </c>
      <c r="H91" s="443">
        <f>Consistency!FL27</f>
        <v>25</v>
      </c>
      <c r="I91" s="444"/>
      <c r="J91">
        <f t="shared" si="6"/>
        <v>36</v>
      </c>
      <c r="K91" s="445">
        <f t="shared" si="7"/>
        <v>36</v>
      </c>
      <c r="L91" s="1">
        <f t="shared" si="8"/>
        <v>46</v>
      </c>
      <c r="M91" s="446">
        <v>48</v>
      </c>
      <c r="N91" s="141">
        <v>48</v>
      </c>
    </row>
    <row r="92" spans="1:14">
      <c r="A92" s="1"/>
      <c r="B92" s="1"/>
      <c r="C92" s="443" t="s">
        <v>91</v>
      </c>
      <c r="D92" s="443">
        <f>Transparency!FN31</f>
        <v>22</v>
      </c>
      <c r="F92" s="443">
        <f>Accountability!FN34</f>
        <v>14</v>
      </c>
      <c r="H92" s="443">
        <f>Consistency!FN27</f>
        <v>40</v>
      </c>
      <c r="I92" s="444"/>
      <c r="J92">
        <f t="shared" si="6"/>
        <v>26</v>
      </c>
      <c r="K92" s="445">
        <f t="shared" si="7"/>
        <v>26</v>
      </c>
      <c r="L92" s="1">
        <f t="shared" si="8"/>
        <v>77</v>
      </c>
      <c r="M92" s="446">
        <v>78</v>
      </c>
      <c r="N92" s="139">
        <v>79</v>
      </c>
    </row>
    <row r="93" spans="1:14">
      <c r="A93" s="1"/>
      <c r="B93" s="1"/>
      <c r="C93" s="448" t="s">
        <v>64</v>
      </c>
      <c r="D93" s="443">
        <f>Transparency!FP31</f>
        <v>60</v>
      </c>
      <c r="F93" s="443">
        <f>Accountability!FP34</f>
        <v>22</v>
      </c>
      <c r="H93" s="443">
        <f>Consistency!FP27</f>
        <v>30</v>
      </c>
      <c r="I93" s="444"/>
      <c r="J93">
        <f t="shared" si="6"/>
        <v>35</v>
      </c>
      <c r="K93" s="445">
        <f t="shared" si="7"/>
        <v>35</v>
      </c>
      <c r="L93" s="1">
        <f t="shared" si="8"/>
        <v>50</v>
      </c>
      <c r="M93" s="446">
        <v>51</v>
      </c>
      <c r="N93" s="139">
        <v>52</v>
      </c>
    </row>
    <row r="94" spans="1:14">
      <c r="A94" s="1"/>
      <c r="B94" s="1"/>
      <c r="C94" s="443" t="s">
        <v>38</v>
      </c>
      <c r="D94" s="443">
        <f>Transparency!FR31</f>
        <v>55</v>
      </c>
      <c r="F94" s="443">
        <f>Accountability!FR34</f>
        <v>43</v>
      </c>
      <c r="H94" s="443">
        <f>Consistency!FR27</f>
        <v>40</v>
      </c>
      <c r="I94" s="444"/>
      <c r="J94">
        <f t="shared" si="6"/>
        <v>45</v>
      </c>
      <c r="K94" s="445">
        <f t="shared" si="7"/>
        <v>45</v>
      </c>
      <c r="L94" s="1">
        <f t="shared" si="8"/>
        <v>24</v>
      </c>
      <c r="M94" s="446">
        <v>25</v>
      </c>
      <c r="N94" s="141">
        <v>23</v>
      </c>
    </row>
    <row r="95" spans="1:14">
      <c r="A95" s="1"/>
      <c r="B95" s="1"/>
      <c r="C95" s="443" t="s">
        <v>99</v>
      </c>
      <c r="D95" s="443">
        <f>Transparency!FT31</f>
        <v>50</v>
      </c>
      <c r="F95" s="443">
        <f>Accountability!FT34</f>
        <v>19</v>
      </c>
      <c r="H95" s="443">
        <f>Consistency!FT27</f>
        <v>10</v>
      </c>
      <c r="I95" s="444"/>
      <c r="J95">
        <f t="shared" si="6"/>
        <v>23</v>
      </c>
      <c r="K95" s="445">
        <f t="shared" si="7"/>
        <v>23</v>
      </c>
      <c r="L95" s="1">
        <f t="shared" si="8"/>
        <v>85</v>
      </c>
      <c r="M95" s="446">
        <v>86</v>
      </c>
      <c r="N95" s="139">
        <v>87</v>
      </c>
    </row>
    <row r="96" spans="1:14">
      <c r="A96" s="1"/>
      <c r="B96" s="1"/>
      <c r="C96" s="443" t="s">
        <v>27</v>
      </c>
      <c r="D96" s="443">
        <f>Transparency!FV31</f>
        <v>72</v>
      </c>
      <c r="F96" s="443">
        <f>Accountability!FV34</f>
        <v>33</v>
      </c>
      <c r="H96" s="443">
        <f>Consistency!FV27</f>
        <v>55</v>
      </c>
      <c r="I96" s="444"/>
      <c r="J96">
        <f t="shared" si="6"/>
        <v>52</v>
      </c>
      <c r="K96" s="445">
        <f t="shared" si="7"/>
        <v>52</v>
      </c>
      <c r="L96" s="1">
        <f t="shared" si="8"/>
        <v>14</v>
      </c>
      <c r="M96" s="446">
        <v>14</v>
      </c>
      <c r="N96" s="139">
        <v>14</v>
      </c>
    </row>
    <row r="97" spans="1:15">
      <c r="A97" s="1"/>
      <c r="B97" s="1"/>
      <c r="C97" s="443" t="s">
        <v>110</v>
      </c>
      <c r="D97" s="443">
        <f>Transparency!FX31</f>
        <v>15</v>
      </c>
      <c r="F97" s="443">
        <f>Accountability!FX34</f>
        <v>12</v>
      </c>
      <c r="H97" s="443">
        <f>Consistency!FX27</f>
        <v>10</v>
      </c>
      <c r="I97" s="444"/>
      <c r="J97">
        <f t="shared" si="6"/>
        <v>12</v>
      </c>
      <c r="K97" s="445">
        <f t="shared" si="7"/>
        <v>12</v>
      </c>
      <c r="L97" s="1">
        <f t="shared" si="8"/>
        <v>97</v>
      </c>
      <c r="M97" s="446">
        <v>97</v>
      </c>
      <c r="N97" s="139">
        <v>96</v>
      </c>
    </row>
    <row r="98" spans="1:15">
      <c r="A98" s="1"/>
      <c r="B98" s="1"/>
      <c r="C98" s="442" t="s">
        <v>46</v>
      </c>
      <c r="D98" s="443">
        <f>Transparency!FZ31</f>
        <v>67</v>
      </c>
      <c r="F98" s="443">
        <f>Accountability!FZ34</f>
        <v>24</v>
      </c>
      <c r="H98" s="443">
        <f>Consistency!FZ27</f>
        <v>45</v>
      </c>
      <c r="I98" s="444"/>
      <c r="J98">
        <f t="shared" si="6"/>
        <v>43</v>
      </c>
      <c r="K98" s="445">
        <f t="shared" si="7"/>
        <v>43</v>
      </c>
      <c r="L98" s="1">
        <f t="shared" si="8"/>
        <v>31</v>
      </c>
      <c r="M98" s="446">
        <v>33</v>
      </c>
      <c r="N98" s="141">
        <v>31</v>
      </c>
    </row>
    <row r="99" spans="1:15">
      <c r="A99" s="1"/>
      <c r="B99" s="1"/>
      <c r="C99" s="442" t="s">
        <v>74</v>
      </c>
      <c r="D99" s="443">
        <f>Transparency!GB31</f>
        <v>48</v>
      </c>
      <c r="F99" s="443">
        <f>Accountability!GB34</f>
        <v>30</v>
      </c>
      <c r="H99" s="443">
        <f>Consistency!GB27</f>
        <v>25</v>
      </c>
      <c r="I99" s="444"/>
      <c r="J99">
        <f t="shared" si="6"/>
        <v>33</v>
      </c>
      <c r="K99" s="445">
        <f t="shared" si="7"/>
        <v>33</v>
      </c>
      <c r="L99" s="1">
        <f t="shared" si="8"/>
        <v>59</v>
      </c>
      <c r="M99" s="446">
        <v>61</v>
      </c>
      <c r="N99" s="139">
        <v>62</v>
      </c>
    </row>
    <row r="100" spans="1:15">
      <c r="A100" s="1"/>
      <c r="B100" s="1"/>
      <c r="C100" s="442" t="s">
        <v>296</v>
      </c>
      <c r="D100" s="443">
        <f>Transparency!GD31</f>
        <v>86</v>
      </c>
      <c r="F100" s="443">
        <f>Accountability!GD34</f>
        <v>59</v>
      </c>
      <c r="H100" s="443">
        <f>Consistency!GD27</f>
        <v>45</v>
      </c>
      <c r="I100" s="444"/>
      <c r="J100">
        <f t="shared" si="6"/>
        <v>60</v>
      </c>
      <c r="K100" s="445">
        <f t="shared" si="7"/>
        <v>60</v>
      </c>
      <c r="L100" s="1">
        <f t="shared" si="8"/>
        <v>7</v>
      </c>
      <c r="M100" s="446">
        <v>7</v>
      </c>
      <c r="N100" s="139">
        <v>8</v>
      </c>
    </row>
    <row r="101" spans="1:15">
      <c r="A101" s="1"/>
      <c r="B101" s="1"/>
      <c r="C101" s="442" t="s">
        <v>50</v>
      </c>
      <c r="D101" s="443">
        <f>Transparency!GF31</f>
        <v>62</v>
      </c>
      <c r="F101" s="443">
        <f>Accountability!GF34</f>
        <v>36</v>
      </c>
      <c r="H101" s="443">
        <f>Consistency!GF27</f>
        <v>30</v>
      </c>
      <c r="I101" s="444"/>
      <c r="J101">
        <f t="shared" si="6"/>
        <v>40</v>
      </c>
      <c r="K101" s="445">
        <f t="shared" si="7"/>
        <v>40</v>
      </c>
      <c r="L101" s="1">
        <f t="shared" si="8"/>
        <v>36</v>
      </c>
      <c r="M101" s="446">
        <v>37</v>
      </c>
      <c r="N101" s="141">
        <v>37</v>
      </c>
    </row>
    <row r="102" spans="1:15">
      <c r="A102" s="1"/>
      <c r="B102" s="1"/>
      <c r="C102" s="442" t="s">
        <v>76</v>
      </c>
      <c r="D102" s="443">
        <f>Transparency!GH31</f>
        <v>32</v>
      </c>
      <c r="F102" s="443">
        <f>Accountability!GH34</f>
        <v>9</v>
      </c>
      <c r="H102" s="443">
        <f>Consistency!GH27</f>
        <v>50</v>
      </c>
      <c r="I102" s="444"/>
      <c r="J102">
        <f t="shared" si="6"/>
        <v>31</v>
      </c>
      <c r="K102" s="445">
        <f t="shared" si="7"/>
        <v>31</v>
      </c>
      <c r="L102" s="1">
        <f t="shared" si="8"/>
        <v>63</v>
      </c>
      <c r="M102" s="446">
        <v>63</v>
      </c>
      <c r="N102" s="139">
        <v>64</v>
      </c>
    </row>
    <row r="103" spans="1:15">
      <c r="A103" s="1"/>
      <c r="B103" s="1"/>
      <c r="C103" s="442" t="s">
        <v>92</v>
      </c>
      <c r="D103" s="443">
        <f>Transparency!GJ31</f>
        <v>28</v>
      </c>
      <c r="F103" s="443">
        <f>Accountability!GJ34</f>
        <v>19</v>
      </c>
      <c r="H103" s="443">
        <f>Consistency!GJ27</f>
        <v>30</v>
      </c>
      <c r="I103" s="444"/>
      <c r="J103">
        <f t="shared" si="6"/>
        <v>26</v>
      </c>
      <c r="K103" s="445">
        <f t="shared" si="7"/>
        <v>26</v>
      </c>
      <c r="L103" s="1">
        <f t="shared" si="8"/>
        <v>77</v>
      </c>
      <c r="M103" s="446">
        <v>79</v>
      </c>
      <c r="N103" s="139">
        <v>80</v>
      </c>
    </row>
    <row r="104" spans="1:15">
      <c r="A104" s="1"/>
      <c r="B104" s="1"/>
      <c r="C104" s="442" t="s">
        <v>69</v>
      </c>
      <c r="D104" s="443">
        <f>Transparency!GL31</f>
        <v>42</v>
      </c>
      <c r="F104" s="443">
        <f>Accountability!GL34</f>
        <v>15</v>
      </c>
      <c r="H104" s="443">
        <f>Consistency!GL27</f>
        <v>45</v>
      </c>
      <c r="I104" s="444"/>
      <c r="J104">
        <f t="shared" si="6"/>
        <v>34</v>
      </c>
      <c r="K104" s="445">
        <f t="shared" si="7"/>
        <v>34</v>
      </c>
      <c r="L104" s="1">
        <f t="shared" si="8"/>
        <v>56</v>
      </c>
      <c r="M104" s="446">
        <v>56</v>
      </c>
      <c r="N104" s="139">
        <v>57</v>
      </c>
    </row>
    <row r="105" spans="1:15">
      <c r="A105" s="1"/>
      <c r="B105" s="1"/>
      <c r="C105" s="442" t="s">
        <v>95</v>
      </c>
      <c r="D105" s="443">
        <f>Transparency!GN31</f>
        <v>22</v>
      </c>
      <c r="F105" s="443">
        <f>Accountability!GN34</f>
        <v>24</v>
      </c>
      <c r="H105" s="443">
        <f>Consistency!GN27</f>
        <v>25</v>
      </c>
      <c r="I105" s="444"/>
      <c r="J105">
        <f t="shared" si="6"/>
        <v>24</v>
      </c>
      <c r="K105" s="445">
        <f t="shared" si="7"/>
        <v>24</v>
      </c>
      <c r="L105" s="1">
        <f t="shared" si="8"/>
        <v>82</v>
      </c>
      <c r="M105" s="446">
        <v>82</v>
      </c>
      <c r="N105" s="139">
        <v>83</v>
      </c>
    </row>
    <row r="106" spans="1:15">
      <c r="A106" s="1"/>
      <c r="B106" s="1"/>
      <c r="C106" s="442" t="s">
        <v>43</v>
      </c>
      <c r="D106" s="443">
        <f>Transparency!GP31</f>
        <v>57</v>
      </c>
      <c r="F106" s="443">
        <f>Accountability!GP34</f>
        <v>50</v>
      </c>
      <c r="H106" s="443">
        <f>Consistency!GP27</f>
        <v>30</v>
      </c>
      <c r="I106" s="444"/>
      <c r="J106">
        <f t="shared" si="6"/>
        <v>44</v>
      </c>
      <c r="K106" s="445">
        <f t="shared" ref="K106:K109" si="9">J106</f>
        <v>44</v>
      </c>
      <c r="L106" s="1">
        <f t="shared" ref="L106:L109" si="10">_xlfn.RANK.EQ(K106,$K$10:$K$109,0)</f>
        <v>26</v>
      </c>
      <c r="M106" s="446">
        <v>30</v>
      </c>
      <c r="N106" s="141">
        <v>28</v>
      </c>
    </row>
    <row r="107" spans="1:15">
      <c r="A107" s="1"/>
      <c r="B107" s="1"/>
      <c r="C107" s="442" t="s">
        <v>86</v>
      </c>
      <c r="D107" s="443">
        <f>Transparency!GR31</f>
        <v>78</v>
      </c>
      <c r="F107" s="443">
        <f>Accountability!GR34</f>
        <v>15</v>
      </c>
      <c r="H107" s="443">
        <f>Consistency!GR27</f>
        <v>10</v>
      </c>
      <c r="I107" s="444"/>
      <c r="J107">
        <f t="shared" si="6"/>
        <v>29</v>
      </c>
      <c r="K107" s="445">
        <f t="shared" si="9"/>
        <v>29</v>
      </c>
      <c r="L107" s="1">
        <f t="shared" si="10"/>
        <v>71</v>
      </c>
      <c r="M107" s="446">
        <v>73</v>
      </c>
      <c r="N107" s="139">
        <v>74</v>
      </c>
    </row>
    <row r="108" spans="1:15">
      <c r="A108" s="1"/>
      <c r="B108" s="1"/>
      <c r="C108" s="442" t="s">
        <v>105</v>
      </c>
      <c r="D108" s="443">
        <f>Transparency!GT31</f>
        <v>27</v>
      </c>
      <c r="F108" s="443">
        <f>Accountability!GT34</f>
        <v>21</v>
      </c>
      <c r="H108" s="443">
        <f>Consistency!GT27</f>
        <v>10</v>
      </c>
      <c r="I108" s="444"/>
      <c r="J108">
        <f t="shared" si="6"/>
        <v>18</v>
      </c>
      <c r="K108" s="445">
        <f t="shared" si="9"/>
        <v>18</v>
      </c>
      <c r="L108" s="1">
        <f t="shared" si="10"/>
        <v>91</v>
      </c>
      <c r="M108" s="446">
        <v>92</v>
      </c>
      <c r="N108" s="141">
        <v>40</v>
      </c>
    </row>
    <row r="109" spans="1:15" ht="16.5" thickBot="1">
      <c r="A109" s="1"/>
      <c r="B109" s="1"/>
      <c r="C109" s="458" t="s">
        <v>108</v>
      </c>
      <c r="D109" s="459">
        <f>Transparency!GV31</f>
        <v>22</v>
      </c>
      <c r="E109" s="460"/>
      <c r="F109" s="459">
        <f>Accountability!GV34</f>
        <v>10</v>
      </c>
      <c r="G109" s="460"/>
      <c r="H109" s="459">
        <f>Consistency!GV27</f>
        <v>15</v>
      </c>
      <c r="I109" s="461"/>
      <c r="J109">
        <f t="shared" si="6"/>
        <v>15</v>
      </c>
      <c r="K109" s="462">
        <f t="shared" si="9"/>
        <v>15</v>
      </c>
      <c r="L109" s="463">
        <f t="shared" si="10"/>
        <v>94</v>
      </c>
      <c r="M109" s="464">
        <v>94</v>
      </c>
      <c r="N109" s="225">
        <v>94</v>
      </c>
    </row>
    <row r="110" spans="1:15" ht="3.95" customHeight="1">
      <c r="A110" s="1"/>
      <c r="B110" s="1"/>
      <c r="C110" s="83"/>
    </row>
    <row r="111" spans="1:15" ht="66.95" customHeight="1">
      <c r="C111" s="143" t="s">
        <v>114</v>
      </c>
      <c r="D111" s="143" t="s">
        <v>115</v>
      </c>
      <c r="E111" s="231">
        <v>0.25</v>
      </c>
      <c r="F111" s="143" t="s">
        <v>115</v>
      </c>
      <c r="G111" s="231">
        <v>0.35</v>
      </c>
      <c r="H111" s="143" t="s">
        <v>115</v>
      </c>
      <c r="I111" s="231">
        <v>0.4</v>
      </c>
      <c r="M111" s="521" t="s">
        <v>247</v>
      </c>
      <c r="N111" s="521"/>
      <c r="O111" s="521"/>
    </row>
    <row r="112" spans="1:15">
      <c r="N112" s="142"/>
      <c r="O112" s="142"/>
    </row>
  </sheetData>
  <sortState xmlns:xlrd2="http://schemas.microsoft.com/office/spreadsheetml/2017/richdata2" ref="C10:M109">
    <sortCondition ref="C10:C109"/>
  </sortState>
  <mergeCells count="13">
    <mergeCell ref="M111:O111"/>
    <mergeCell ref="F8:G8"/>
    <mergeCell ref="H8:I8"/>
    <mergeCell ref="C3:L3"/>
    <mergeCell ref="F4:G4"/>
    <mergeCell ref="D6:E6"/>
    <mergeCell ref="F6:G6"/>
    <mergeCell ref="H6:I6"/>
    <mergeCell ref="K6:K8"/>
    <mergeCell ref="D7:E7"/>
    <mergeCell ref="F7:G7"/>
    <mergeCell ref="H7:I7"/>
    <mergeCell ref="D8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C6CFB-A8EA-EE48-96E6-3998456D08D4}">
  <sheetPr>
    <tabColor rgb="FF0070C0"/>
  </sheetPr>
  <dimension ref="A1:GV35"/>
  <sheetViews>
    <sheetView zoomScaleNormal="100" workbookViewId="0">
      <pane xSplit="4" ySplit="6" topLeftCell="E7" activePane="bottomRight" state="frozen"/>
      <selection pane="bottomRight" activeCell="B2" sqref="B2:D2"/>
      <selection pane="bottomLeft" activeCell="A9" sqref="A9"/>
      <selection pane="topRight" activeCell="E1" sqref="E1"/>
    </sheetView>
  </sheetViews>
  <sheetFormatPr defaultColWidth="0" defaultRowHeight="15.75" zeroHeight="1"/>
  <cols>
    <col min="1" max="1" width="2.375" style="430" customWidth="1"/>
    <col min="2" max="2" width="4.875" style="430" customWidth="1"/>
    <col min="3" max="3" width="7.125" style="430" customWidth="1"/>
    <col min="4" max="4" width="65.625" style="430" customWidth="1"/>
    <col min="5" max="5" width="18.375" customWidth="1"/>
    <col min="6" max="6" width="8.875" customWidth="1"/>
    <col min="7" max="7" width="18.375" customWidth="1"/>
    <col min="8" max="8" width="8.875" customWidth="1"/>
    <col min="9" max="9" width="18.375" customWidth="1"/>
    <col min="10" max="10" width="8.875" customWidth="1"/>
    <col min="11" max="11" width="18.375" customWidth="1"/>
    <col min="12" max="12" width="9" customWidth="1"/>
    <col min="13" max="13" width="18.375" customWidth="1"/>
    <col min="14" max="14" width="8.875" customWidth="1"/>
    <col min="15" max="15" width="18.375" customWidth="1"/>
    <col min="16" max="16" width="8.875" customWidth="1"/>
    <col min="17" max="17" width="18.375" customWidth="1"/>
    <col min="18" max="18" width="8.875" customWidth="1"/>
    <col min="19" max="19" width="18.375" customWidth="1"/>
    <col min="20" max="20" width="8.875" customWidth="1"/>
    <col min="21" max="21" width="18.125" customWidth="1"/>
    <col min="22" max="22" width="8.875" customWidth="1"/>
    <col min="23" max="23" width="18.375" customWidth="1"/>
    <col min="24" max="24" width="8.875" customWidth="1"/>
    <col min="25" max="25" width="18.375" customWidth="1"/>
    <col min="26" max="26" width="8.875" customWidth="1"/>
    <col min="27" max="27" width="18.125" customWidth="1"/>
    <col min="28" max="28" width="8.875" customWidth="1"/>
    <col min="29" max="29" width="18.375" customWidth="1"/>
    <col min="30" max="30" width="8.875" customWidth="1"/>
    <col min="31" max="31" width="18.375" customWidth="1"/>
    <col min="32" max="32" width="8.875" customWidth="1"/>
    <col min="33" max="33" width="18.375" customWidth="1"/>
    <col min="34" max="34" width="8.875" customWidth="1"/>
    <col min="35" max="35" width="18.375" customWidth="1"/>
    <col min="36" max="36" width="8.875" customWidth="1"/>
    <col min="37" max="37" width="18.125" customWidth="1"/>
    <col min="38" max="38" width="8.875" customWidth="1"/>
    <col min="39" max="39" width="18.375" customWidth="1"/>
    <col min="40" max="40" width="8.875" customWidth="1"/>
    <col min="41" max="41" width="18.125" customWidth="1"/>
    <col min="42" max="42" width="8.875" customWidth="1"/>
    <col min="43" max="43" width="18.375" customWidth="1"/>
    <col min="44" max="44" width="8.875" customWidth="1"/>
    <col min="45" max="45" width="18.375" customWidth="1"/>
    <col min="46" max="46" width="8.875" customWidth="1"/>
    <col min="47" max="47" width="18.375" customWidth="1"/>
    <col min="48" max="48" width="8.875" customWidth="1"/>
    <col min="49" max="49" width="18.375" customWidth="1"/>
    <col min="50" max="50" width="8.875" customWidth="1"/>
    <col min="51" max="51" width="18.375" customWidth="1"/>
    <col min="52" max="52" width="8.875" customWidth="1"/>
    <col min="53" max="53" width="18.375" customWidth="1"/>
    <col min="54" max="54" width="8.875" customWidth="1"/>
    <col min="55" max="55" width="18.375" customWidth="1"/>
    <col min="56" max="56" width="8.875" customWidth="1"/>
    <col min="57" max="57" width="18.375" customWidth="1"/>
    <col min="58" max="58" width="8.875" customWidth="1"/>
    <col min="59" max="59" width="18.125" customWidth="1"/>
    <col min="60" max="60" width="8.875" customWidth="1"/>
    <col min="61" max="61" width="18.375" customWidth="1"/>
    <col min="62" max="62" width="8.875" customWidth="1"/>
    <col min="63" max="63" width="18.375" customWidth="1"/>
    <col min="64" max="64" width="8.875" customWidth="1"/>
    <col min="65" max="65" width="18.375" customWidth="1"/>
    <col min="66" max="66" width="8.875" customWidth="1"/>
    <col min="67" max="67" width="18.375" customWidth="1"/>
    <col min="68" max="68" width="8.875" customWidth="1"/>
    <col min="69" max="69" width="18.375" customWidth="1"/>
    <col min="70" max="70" width="8.875" customWidth="1"/>
    <col min="71" max="71" width="18.375" customWidth="1"/>
    <col min="72" max="72" width="8.875" customWidth="1"/>
    <col min="73" max="73" width="18.375" customWidth="1"/>
    <col min="74" max="74" width="8.875" customWidth="1"/>
    <col min="75" max="75" width="18.375" customWidth="1"/>
    <col min="76" max="76" width="8.875" customWidth="1"/>
    <col min="77" max="77" width="18.375" customWidth="1"/>
    <col min="78" max="78" width="8.875" customWidth="1"/>
    <col min="79" max="79" width="18.125" customWidth="1"/>
    <col min="80" max="80" width="8.875" customWidth="1"/>
    <col min="81" max="81" width="18.375" customWidth="1"/>
    <col min="82" max="82" width="8.875" customWidth="1"/>
    <col min="83" max="83" width="18.375" customWidth="1"/>
    <col min="84" max="84" width="8.875" customWidth="1"/>
    <col min="85" max="85" width="18.375" customWidth="1"/>
    <col min="86" max="86" width="8.875" customWidth="1"/>
    <col min="87" max="87" width="18.375" customWidth="1"/>
    <col min="88" max="88" width="8.875" customWidth="1"/>
    <col min="89" max="89" width="18.375" customWidth="1"/>
    <col min="90" max="90" width="8.875" customWidth="1"/>
    <col min="91" max="91" width="18.375" customWidth="1"/>
    <col min="92" max="92" width="8.875" customWidth="1"/>
    <col min="93" max="93" width="18.375" customWidth="1"/>
    <col min="94" max="94" width="8.875" customWidth="1"/>
    <col min="95" max="95" width="18.375" customWidth="1"/>
    <col min="96" max="96" width="8.875" customWidth="1"/>
    <col min="97" max="97" width="18.375" customWidth="1"/>
    <col min="98" max="98" width="8.875" customWidth="1"/>
    <col min="99" max="99" width="18.375" customWidth="1"/>
    <col min="100" max="100" width="8.875" customWidth="1"/>
    <col min="101" max="101" width="18.375" customWidth="1"/>
    <col min="102" max="102" width="8.875" customWidth="1"/>
    <col min="103" max="103" width="18.375" customWidth="1"/>
    <col min="104" max="104" width="8.875" customWidth="1"/>
    <col min="105" max="105" width="18.375" customWidth="1"/>
    <col min="106" max="106" width="8.875" customWidth="1"/>
    <col min="107" max="107" width="18.375" customWidth="1"/>
    <col min="108" max="108" width="8.875" customWidth="1"/>
    <col min="109" max="109" width="18.375" customWidth="1"/>
    <col min="110" max="110" width="8.875" customWidth="1"/>
    <col min="111" max="111" width="18.375" customWidth="1"/>
    <col min="112" max="112" width="8.875" customWidth="1"/>
    <col min="113" max="113" width="18.125" customWidth="1"/>
    <col min="114" max="114" width="8.875" customWidth="1"/>
    <col min="115" max="115" width="18.375" customWidth="1"/>
    <col min="116" max="116" width="8.875" customWidth="1"/>
    <col min="117" max="117" width="18.375" customWidth="1"/>
    <col min="118" max="118" width="8.875" customWidth="1"/>
    <col min="119" max="119" width="18.375" customWidth="1"/>
    <col min="120" max="120" width="8.875" customWidth="1"/>
    <col min="121" max="121" width="18.375" customWidth="1"/>
    <col min="122" max="122" width="8.875" customWidth="1"/>
    <col min="123" max="123" width="18.375" customWidth="1"/>
    <col min="124" max="124" width="8.875" customWidth="1"/>
    <col min="125" max="125" width="18.375" customWidth="1"/>
    <col min="126" max="126" width="8.875" customWidth="1"/>
    <col min="127" max="127" width="18.375" customWidth="1"/>
    <col min="128" max="128" width="8.875" customWidth="1"/>
    <col min="129" max="129" width="18.375" customWidth="1"/>
    <col min="130" max="130" width="8.875" customWidth="1"/>
    <col min="131" max="131" width="18.125" customWidth="1"/>
    <col min="132" max="132" width="8.875" customWidth="1"/>
    <col min="133" max="133" width="18.375" customWidth="1"/>
    <col min="134" max="134" width="8.875" customWidth="1"/>
    <col min="135" max="135" width="18.375" customWidth="1"/>
    <col min="136" max="136" width="8.875" customWidth="1"/>
    <col min="137" max="137" width="18.375" customWidth="1"/>
    <col min="138" max="138" width="8.875" customWidth="1"/>
    <col min="139" max="139" width="18.375" customWidth="1"/>
    <col min="140" max="140" width="8.875" customWidth="1"/>
    <col min="141" max="141" width="18.375" customWidth="1"/>
    <col min="142" max="142" width="8.875" customWidth="1"/>
    <col min="143" max="143" width="18.375" customWidth="1"/>
    <col min="144" max="144" width="8.875" customWidth="1"/>
    <col min="145" max="145" width="18.375" customWidth="1"/>
    <col min="146" max="146" width="8.875" customWidth="1"/>
    <col min="147" max="147" width="18.375" customWidth="1"/>
    <col min="148" max="148" width="8.875" customWidth="1"/>
    <col min="149" max="149" width="18.375" customWidth="1"/>
    <col min="150" max="150" width="8.875" customWidth="1"/>
    <col min="151" max="151" width="18.125" customWidth="1"/>
    <col min="152" max="152" width="8.875" customWidth="1"/>
    <col min="153" max="153" width="18.375" customWidth="1"/>
    <col min="154" max="154" width="8.875" customWidth="1"/>
    <col min="155" max="155" width="18.375" customWidth="1"/>
    <col min="156" max="156" width="8.875" customWidth="1"/>
    <col min="157" max="157" width="18.375" customWidth="1"/>
    <col min="158" max="158" width="8.875" customWidth="1"/>
    <col min="159" max="159" width="18.375" customWidth="1"/>
    <col min="160" max="160" width="8.875" customWidth="1"/>
    <col min="161" max="161" width="18.375" customWidth="1"/>
    <col min="162" max="162" width="9" customWidth="1"/>
    <col min="163" max="163" width="18.375" customWidth="1"/>
    <col min="164" max="164" width="8.875" customWidth="1"/>
    <col min="165" max="165" width="18.375" customWidth="1"/>
    <col min="166" max="166" width="8.875" customWidth="1"/>
    <col min="167" max="167" width="18.375" customWidth="1"/>
    <col min="168" max="168" width="8.875" customWidth="1"/>
    <col min="169" max="169" width="18.375" customWidth="1"/>
    <col min="170" max="170" width="8.875" customWidth="1"/>
    <col min="171" max="171" width="18.375" customWidth="1"/>
    <col min="172" max="172" width="8.875" customWidth="1"/>
    <col min="173" max="173" width="18.375" customWidth="1"/>
    <col min="174" max="174" width="8.875" customWidth="1"/>
    <col min="175" max="175" width="18.375" customWidth="1"/>
    <col min="176" max="176" width="8.875" customWidth="1"/>
    <col min="177" max="177" width="18.375" customWidth="1"/>
    <col min="178" max="178" width="8.875" customWidth="1"/>
    <col min="179" max="179" width="18.375" customWidth="1"/>
    <col min="180" max="180" width="8.875" customWidth="1"/>
    <col min="181" max="181" width="18.375" customWidth="1"/>
    <col min="182" max="182" width="8.875" customWidth="1"/>
    <col min="183" max="183" width="18.375" customWidth="1"/>
    <col min="184" max="184" width="8.875" customWidth="1"/>
    <col min="185" max="185" width="18.375" customWidth="1"/>
    <col min="186" max="186" width="8.875" customWidth="1"/>
    <col min="187" max="187" width="18.375" customWidth="1"/>
    <col min="188" max="188" width="8.875" customWidth="1"/>
    <col min="189" max="189" width="18.375" customWidth="1"/>
    <col min="190" max="190" width="8.875" customWidth="1"/>
    <col min="191" max="191" width="18.375" customWidth="1"/>
    <col min="192" max="192" width="8.875" customWidth="1"/>
    <col min="193" max="193" width="18.125" customWidth="1"/>
    <col min="194" max="194" width="8.875" customWidth="1"/>
    <col min="195" max="195" width="18.125" customWidth="1"/>
    <col min="196" max="196" width="8.875" customWidth="1"/>
    <col min="197" max="197" width="18.375" customWidth="1"/>
    <col min="198" max="198" width="8.875" customWidth="1"/>
    <col min="199" max="199" width="18.375" customWidth="1"/>
    <col min="200" max="200" width="8.875" customWidth="1"/>
    <col min="201" max="201" width="18.375" customWidth="1"/>
    <col min="202" max="202" width="8.875" customWidth="1"/>
    <col min="203" max="203" width="18.375" customWidth="1"/>
    <col min="204" max="204" width="8.875" customWidth="1"/>
    <col min="205" max="16384" width="11" hidden="1"/>
  </cols>
  <sheetData>
    <row r="1" spans="1:204">
      <c r="A1" s="4"/>
      <c r="B1" s="4"/>
      <c r="C1" s="4"/>
      <c r="D1" s="4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0"/>
      <c r="AO1" s="430"/>
      <c r="AP1" s="430"/>
      <c r="AQ1" s="430"/>
      <c r="AR1" s="430"/>
      <c r="AS1" s="430"/>
      <c r="AT1" s="430"/>
      <c r="AU1" s="430"/>
      <c r="AV1" s="430"/>
      <c r="AW1" s="430"/>
      <c r="AX1" s="430"/>
      <c r="AY1" s="430"/>
      <c r="AZ1" s="430"/>
      <c r="BA1" s="430"/>
      <c r="BB1" s="430"/>
      <c r="BC1" s="430"/>
      <c r="BD1" s="430"/>
      <c r="BE1" s="430"/>
      <c r="BF1" s="430"/>
      <c r="BG1" s="430"/>
      <c r="BH1" s="430"/>
      <c r="BI1" s="430"/>
      <c r="BJ1" s="430"/>
      <c r="BK1" s="430"/>
      <c r="BL1" s="430"/>
      <c r="BM1" s="430"/>
      <c r="BN1" s="430"/>
      <c r="BO1" s="430"/>
      <c r="BP1" s="430"/>
      <c r="BQ1" s="430"/>
      <c r="BR1" s="430"/>
      <c r="BS1" s="430"/>
      <c r="BT1" s="430"/>
      <c r="BU1" s="430"/>
      <c r="BV1" s="430"/>
      <c r="BW1" s="430"/>
      <c r="BX1" s="430"/>
      <c r="BY1" s="430"/>
      <c r="BZ1" s="430"/>
      <c r="CA1" s="430"/>
      <c r="CB1" s="430"/>
      <c r="CC1" s="430"/>
      <c r="CD1" s="430"/>
      <c r="CE1" s="430"/>
      <c r="CF1" s="430"/>
      <c r="CG1" s="430"/>
      <c r="CH1" s="430"/>
      <c r="CI1" s="430"/>
      <c r="CJ1" s="430"/>
      <c r="CK1" s="430"/>
      <c r="CL1" s="430"/>
      <c r="CM1" s="430"/>
      <c r="CN1" s="430"/>
      <c r="CO1" s="430"/>
      <c r="CP1" s="430"/>
      <c r="CQ1" s="430"/>
      <c r="CR1" s="430"/>
      <c r="CS1" s="430"/>
      <c r="CT1" s="430"/>
      <c r="CU1" s="430"/>
      <c r="CV1" s="430"/>
      <c r="CW1" s="430"/>
      <c r="CX1" s="430"/>
      <c r="CY1" s="430"/>
      <c r="CZ1" s="430"/>
      <c r="DA1" s="430"/>
      <c r="DB1" s="430"/>
      <c r="DC1" s="430"/>
      <c r="DD1" s="430"/>
      <c r="DE1" s="430"/>
      <c r="DF1" s="430"/>
      <c r="DG1" s="430"/>
      <c r="DH1" s="430"/>
      <c r="DI1" s="430"/>
      <c r="DJ1" s="430"/>
      <c r="DK1" s="430"/>
      <c r="DL1" s="430"/>
      <c r="DM1" s="430"/>
      <c r="DN1" s="430"/>
      <c r="DO1" s="430"/>
      <c r="DP1" s="430"/>
      <c r="DQ1" s="430"/>
      <c r="DR1" s="430"/>
      <c r="DS1" s="430"/>
      <c r="DT1" s="430"/>
      <c r="DU1" s="430"/>
      <c r="DV1" s="430"/>
      <c r="DW1" s="430"/>
      <c r="DX1" s="430"/>
      <c r="DY1" s="430"/>
      <c r="DZ1" s="430"/>
      <c r="EA1" s="430"/>
      <c r="EB1" s="430"/>
      <c r="EC1" s="430"/>
      <c r="ED1" s="430"/>
      <c r="EE1" s="430"/>
      <c r="EF1" s="430"/>
      <c r="EG1" s="430"/>
      <c r="EH1" s="430"/>
      <c r="EI1" s="430"/>
      <c r="EJ1" s="430"/>
      <c r="EK1" s="430"/>
      <c r="EL1" s="430"/>
      <c r="EM1" s="430"/>
      <c r="EN1" s="430"/>
      <c r="EO1" s="430"/>
      <c r="EP1" s="430"/>
      <c r="EQ1" s="430"/>
      <c r="ER1" s="430"/>
      <c r="ES1" s="430"/>
      <c r="ET1" s="430"/>
      <c r="EU1" s="430"/>
      <c r="EV1" s="430"/>
      <c r="EW1" s="430"/>
      <c r="EX1" s="430"/>
      <c r="EY1" s="430"/>
      <c r="EZ1" s="430"/>
      <c r="FA1" s="430"/>
      <c r="FB1" s="430"/>
      <c r="FC1" s="430"/>
      <c r="FD1" s="430"/>
      <c r="FE1" s="430"/>
      <c r="FF1" s="430"/>
      <c r="FG1" s="430"/>
      <c r="FH1" s="430"/>
      <c r="FI1" s="430"/>
      <c r="FJ1" s="430"/>
      <c r="FK1" s="430"/>
      <c r="FL1" s="430"/>
      <c r="FM1" s="430"/>
      <c r="FN1" s="430"/>
      <c r="FO1" s="430"/>
      <c r="FP1" s="430"/>
      <c r="FQ1" s="430"/>
      <c r="FR1" s="430"/>
      <c r="FS1" s="430"/>
      <c r="FT1" s="430"/>
      <c r="FU1" s="430"/>
      <c r="FV1" s="430"/>
      <c r="FW1" s="430"/>
      <c r="FX1" s="430"/>
      <c r="FY1" s="430"/>
      <c r="FZ1" s="430"/>
      <c r="GA1" s="430"/>
      <c r="GB1" s="430"/>
      <c r="GC1" s="430"/>
      <c r="GD1" s="430"/>
      <c r="GE1" s="430"/>
      <c r="GF1" s="430"/>
      <c r="GG1" s="430"/>
      <c r="GH1" s="430"/>
      <c r="GI1" s="430"/>
      <c r="GJ1" s="430"/>
      <c r="GK1" s="430"/>
      <c r="GL1" s="430"/>
      <c r="GM1" s="430"/>
      <c r="GN1" s="430"/>
      <c r="GO1" s="430"/>
      <c r="GP1" s="430"/>
      <c r="GQ1" s="430"/>
      <c r="GR1" s="430"/>
      <c r="GS1" s="430"/>
      <c r="GT1" s="430"/>
      <c r="GU1" s="430"/>
      <c r="GV1" s="430"/>
    </row>
    <row r="2" spans="1:204">
      <c r="A2" s="4"/>
      <c r="B2" s="567" t="s">
        <v>117</v>
      </c>
      <c r="C2" s="568"/>
      <c r="D2" s="569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  <c r="AH2" s="430"/>
      <c r="AI2" s="430"/>
      <c r="AJ2" s="430"/>
      <c r="AK2" s="430"/>
      <c r="AL2" s="430"/>
      <c r="AM2" s="430"/>
      <c r="AN2" s="430"/>
      <c r="AO2" s="430"/>
      <c r="AP2" s="430"/>
      <c r="AQ2" s="430"/>
      <c r="AR2" s="430"/>
      <c r="AS2" s="430"/>
      <c r="AT2" s="430"/>
      <c r="AU2" s="430"/>
      <c r="AV2" s="430"/>
      <c r="AW2" s="430"/>
      <c r="AX2" s="430"/>
      <c r="AY2" s="430"/>
      <c r="AZ2" s="430"/>
      <c r="BA2" s="430"/>
      <c r="BB2" s="430"/>
      <c r="BC2" s="430"/>
      <c r="BD2" s="430"/>
      <c r="BE2" s="430"/>
      <c r="BF2" s="430"/>
      <c r="BG2" s="430"/>
      <c r="BH2" s="430"/>
      <c r="BI2" s="430"/>
      <c r="BJ2" s="430"/>
      <c r="BK2" s="430"/>
      <c r="BL2" s="430"/>
      <c r="BM2" s="430"/>
      <c r="BN2" s="430"/>
      <c r="BO2" s="430"/>
      <c r="BP2" s="430"/>
      <c r="BQ2" s="430"/>
      <c r="BR2" s="430"/>
      <c r="BS2" s="430"/>
      <c r="BT2" s="430"/>
      <c r="BU2" s="430"/>
      <c r="BV2" s="430"/>
      <c r="BW2" s="430"/>
      <c r="BX2" s="430"/>
      <c r="BY2" s="430"/>
      <c r="BZ2" s="430"/>
      <c r="CA2" s="430"/>
      <c r="CB2" s="430"/>
      <c r="CC2" s="430"/>
      <c r="CD2" s="430"/>
      <c r="CE2" s="430"/>
      <c r="CF2" s="430"/>
      <c r="CG2" s="430"/>
      <c r="CH2" s="430"/>
      <c r="CI2" s="430"/>
      <c r="CJ2" s="430"/>
      <c r="CK2" s="430"/>
      <c r="CL2" s="430"/>
      <c r="CM2" s="430"/>
      <c r="CN2" s="430"/>
      <c r="CO2" s="430"/>
      <c r="CP2" s="430"/>
      <c r="CQ2" s="430"/>
      <c r="CR2" s="430"/>
      <c r="CS2" s="430"/>
      <c r="CT2" s="430"/>
      <c r="CU2" s="430"/>
      <c r="CV2" s="430"/>
      <c r="CW2" s="430"/>
      <c r="CX2" s="430"/>
      <c r="CY2" s="430"/>
      <c r="CZ2" s="430"/>
      <c r="DA2" s="430"/>
      <c r="DB2" s="430"/>
      <c r="DC2" s="430"/>
      <c r="DD2" s="430"/>
      <c r="DE2" s="430"/>
      <c r="DF2" s="430"/>
      <c r="DG2" s="430"/>
      <c r="DH2" s="430"/>
      <c r="DI2" s="430"/>
      <c r="DJ2" s="430"/>
      <c r="DK2" s="430"/>
      <c r="DL2" s="430"/>
      <c r="DM2" s="430"/>
      <c r="DN2" s="430"/>
      <c r="DO2" s="430"/>
      <c r="DP2" s="430"/>
      <c r="DQ2" s="430"/>
      <c r="DR2" s="430"/>
      <c r="DS2" s="430"/>
      <c r="DT2" s="430"/>
      <c r="DU2" s="430"/>
      <c r="DV2" s="430"/>
      <c r="DW2" s="430"/>
      <c r="DX2" s="430"/>
      <c r="DY2" s="430"/>
      <c r="DZ2" s="430"/>
      <c r="EA2" s="430"/>
      <c r="EB2" s="430"/>
      <c r="EC2" s="430"/>
      <c r="ED2" s="430"/>
      <c r="EE2" s="430"/>
      <c r="EF2" s="430"/>
      <c r="EG2" s="430"/>
      <c r="EH2" s="430"/>
      <c r="EI2" s="430"/>
      <c r="EJ2" s="430"/>
      <c r="EK2" s="430"/>
      <c r="EL2" s="430"/>
      <c r="EM2" s="430"/>
      <c r="EN2" s="430"/>
      <c r="EO2" s="430"/>
      <c r="EP2" s="430"/>
      <c r="EQ2" s="430"/>
      <c r="ER2" s="430"/>
      <c r="ES2" s="430"/>
      <c r="ET2" s="430"/>
      <c r="EU2" s="430"/>
      <c r="EV2" s="430"/>
      <c r="EW2" s="430"/>
      <c r="EX2" s="430"/>
      <c r="EY2" s="430"/>
      <c r="EZ2" s="430"/>
      <c r="FA2" s="430"/>
      <c r="FB2" s="430"/>
      <c r="FC2" s="430"/>
      <c r="FD2" s="430"/>
      <c r="FE2" s="430"/>
      <c r="FF2" s="430"/>
      <c r="FG2" s="430"/>
      <c r="FH2" s="430"/>
      <c r="FI2" s="430"/>
      <c r="FJ2" s="430"/>
      <c r="FK2" s="430"/>
      <c r="FL2" s="430"/>
      <c r="FM2" s="430"/>
      <c r="FN2" s="430"/>
      <c r="FO2" s="430"/>
      <c r="FP2" s="430"/>
      <c r="FQ2" s="430"/>
      <c r="FR2" s="430"/>
      <c r="FS2" s="430"/>
      <c r="FT2" s="430"/>
      <c r="FU2" s="430"/>
      <c r="FV2" s="430"/>
      <c r="FW2" s="430"/>
      <c r="FX2" s="430"/>
      <c r="FY2" s="430"/>
      <c r="FZ2" s="430"/>
      <c r="GA2" s="430"/>
      <c r="GB2" s="430"/>
      <c r="GC2" s="430"/>
      <c r="GD2" s="430"/>
      <c r="GE2" s="430"/>
      <c r="GF2" s="430"/>
      <c r="GG2" s="430"/>
      <c r="GH2" s="430"/>
      <c r="GI2" s="430"/>
      <c r="GJ2" s="430"/>
      <c r="GK2" s="430"/>
      <c r="GL2" s="430"/>
      <c r="GM2" s="430"/>
      <c r="GN2" s="430"/>
      <c r="GO2" s="430"/>
      <c r="GP2" s="430"/>
      <c r="GQ2" s="430"/>
      <c r="GR2" s="430"/>
      <c r="GS2" s="430"/>
      <c r="GT2" s="430"/>
      <c r="GU2" s="430"/>
      <c r="GV2" s="430"/>
    </row>
    <row r="3" spans="1:204" ht="8.1" customHeight="1">
      <c r="A3" s="4"/>
      <c r="B3" s="5"/>
      <c r="C3" s="5"/>
      <c r="D3" s="5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430"/>
      <c r="AK3" s="430"/>
      <c r="AL3" s="430"/>
      <c r="AM3" s="430"/>
      <c r="AN3" s="430"/>
      <c r="AO3" s="430"/>
      <c r="AP3" s="430"/>
      <c r="AQ3" s="430"/>
      <c r="AR3" s="430"/>
      <c r="AS3" s="430"/>
      <c r="AT3" s="430"/>
      <c r="AU3" s="430"/>
      <c r="AV3" s="430"/>
      <c r="AW3" s="430"/>
      <c r="AX3" s="430"/>
      <c r="AY3" s="430"/>
      <c r="AZ3" s="430"/>
      <c r="BA3" s="430"/>
      <c r="BB3" s="430"/>
      <c r="BC3" s="430"/>
      <c r="BD3" s="430"/>
      <c r="BE3" s="430"/>
      <c r="BF3" s="430"/>
      <c r="BG3" s="430"/>
      <c r="BH3" s="430"/>
      <c r="BI3" s="430"/>
      <c r="BJ3" s="430"/>
      <c r="BK3" s="430"/>
      <c r="BL3" s="430"/>
      <c r="BM3" s="430"/>
      <c r="BN3" s="430"/>
      <c r="BO3" s="430"/>
      <c r="BP3" s="430"/>
      <c r="BQ3" s="430"/>
      <c r="BR3" s="430"/>
      <c r="BS3" s="430"/>
      <c r="BT3" s="430"/>
      <c r="BU3" s="430"/>
      <c r="BV3" s="430"/>
      <c r="BW3" s="430"/>
      <c r="BX3" s="430"/>
      <c r="BY3" s="430"/>
      <c r="BZ3" s="430"/>
      <c r="CA3" s="430"/>
      <c r="CB3" s="430"/>
      <c r="CC3" s="430"/>
      <c r="CD3" s="430"/>
      <c r="CE3" s="430"/>
      <c r="CF3" s="430"/>
      <c r="CG3" s="430"/>
      <c r="CH3" s="430"/>
      <c r="CI3" s="430"/>
      <c r="CJ3" s="430"/>
      <c r="CK3" s="430"/>
      <c r="CL3" s="430"/>
      <c r="CM3" s="430"/>
      <c r="CN3" s="430"/>
      <c r="CO3" s="430"/>
      <c r="CP3" s="430"/>
      <c r="CQ3" s="430"/>
      <c r="CR3" s="430"/>
      <c r="CS3" s="430"/>
      <c r="CT3" s="430"/>
      <c r="CU3" s="430"/>
      <c r="CV3" s="430"/>
      <c r="CW3" s="430"/>
      <c r="CX3" s="430"/>
      <c r="CY3" s="430"/>
      <c r="CZ3" s="430"/>
      <c r="DA3" s="430"/>
      <c r="DB3" s="430"/>
      <c r="DC3" s="430"/>
      <c r="DD3" s="430"/>
      <c r="DE3" s="430"/>
      <c r="DF3" s="430"/>
      <c r="DG3" s="430"/>
      <c r="DH3" s="430"/>
      <c r="DI3" s="430"/>
      <c r="DJ3" s="430"/>
      <c r="DK3" s="430"/>
      <c r="DL3" s="430"/>
      <c r="DM3" s="430"/>
      <c r="DN3" s="430"/>
      <c r="DO3" s="430"/>
      <c r="DP3" s="430"/>
      <c r="DQ3" s="430"/>
      <c r="DR3" s="430"/>
      <c r="DS3" s="430"/>
      <c r="DT3" s="430"/>
      <c r="DU3" s="430"/>
      <c r="DV3" s="430"/>
      <c r="DW3" s="430"/>
      <c r="DX3" s="430"/>
      <c r="DY3" s="430"/>
      <c r="DZ3" s="430"/>
      <c r="EA3" s="430"/>
      <c r="EB3" s="430"/>
      <c r="EC3" s="430"/>
      <c r="ED3" s="430"/>
      <c r="EE3" s="430"/>
      <c r="EF3" s="430"/>
      <c r="EG3" s="430"/>
      <c r="EH3" s="430"/>
      <c r="EI3" s="430"/>
      <c r="EJ3" s="430"/>
      <c r="EK3" s="430"/>
      <c r="EL3" s="430"/>
      <c r="EM3" s="430"/>
      <c r="EN3" s="430"/>
      <c r="EO3" s="430"/>
      <c r="EP3" s="430"/>
      <c r="EQ3" s="430"/>
      <c r="ER3" s="430"/>
      <c r="ES3" s="430"/>
      <c r="ET3" s="430"/>
      <c r="EU3" s="430"/>
      <c r="EV3" s="430"/>
      <c r="EW3" s="430"/>
      <c r="EX3" s="430"/>
      <c r="EY3" s="430"/>
      <c r="EZ3" s="430"/>
      <c r="FA3" s="430"/>
      <c r="FB3" s="430"/>
      <c r="FC3" s="430"/>
      <c r="FD3" s="430"/>
      <c r="FE3" s="430"/>
      <c r="FF3" s="430"/>
      <c r="FG3" s="430"/>
      <c r="FH3" s="430"/>
      <c r="FI3" s="430"/>
      <c r="FJ3" s="430"/>
      <c r="FK3" s="430"/>
      <c r="FL3" s="430"/>
      <c r="FM3" s="430"/>
      <c r="FN3" s="430"/>
      <c r="FO3" s="430"/>
      <c r="FP3" s="430"/>
      <c r="FQ3" s="430"/>
      <c r="FR3" s="430"/>
      <c r="FS3" s="430"/>
      <c r="FT3" s="430"/>
      <c r="FU3" s="430"/>
      <c r="FV3" s="430"/>
      <c r="FW3" s="430"/>
      <c r="FX3" s="430"/>
      <c r="FY3" s="430"/>
      <c r="FZ3" s="430"/>
      <c r="GA3" s="430"/>
      <c r="GB3" s="430"/>
      <c r="GC3" s="430"/>
      <c r="GD3" s="430"/>
      <c r="GE3" s="430"/>
      <c r="GF3" s="430"/>
      <c r="GG3" s="430"/>
      <c r="GH3" s="430"/>
      <c r="GI3" s="430"/>
      <c r="GJ3" s="430"/>
      <c r="GK3" s="430"/>
      <c r="GL3" s="430"/>
      <c r="GM3" s="430"/>
      <c r="GN3" s="430"/>
      <c r="GO3" s="430"/>
      <c r="GP3" s="430"/>
      <c r="GQ3" s="430"/>
      <c r="GR3" s="430"/>
      <c r="GS3" s="430"/>
      <c r="GT3" s="430"/>
      <c r="GU3" s="430"/>
      <c r="GV3" s="430"/>
    </row>
    <row r="4" spans="1:204" ht="8.1" customHeight="1" thickBot="1">
      <c r="A4" s="4"/>
      <c r="B4" s="4"/>
      <c r="C4" s="6"/>
      <c r="D4" s="4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  <c r="AC4" s="430"/>
      <c r="AD4" s="430"/>
      <c r="AE4" s="430"/>
      <c r="AF4" s="430"/>
      <c r="AG4" s="430"/>
      <c r="AH4" s="430"/>
      <c r="AI4" s="430"/>
      <c r="AJ4" s="430"/>
      <c r="AK4" s="430"/>
      <c r="AL4" s="430"/>
      <c r="AM4" s="430"/>
      <c r="AN4" s="430"/>
      <c r="AO4" s="430"/>
      <c r="AP4" s="430"/>
      <c r="AQ4" s="430"/>
      <c r="AR4" s="430"/>
      <c r="AS4" s="430"/>
      <c r="AT4" s="430"/>
      <c r="AU4" s="430"/>
      <c r="AV4" s="430"/>
      <c r="AW4" s="430"/>
      <c r="AX4" s="430"/>
      <c r="AY4" s="430"/>
      <c r="AZ4" s="430"/>
      <c r="BA4" s="430"/>
      <c r="BB4" s="430"/>
      <c r="BC4" s="430"/>
      <c r="BD4" s="430"/>
      <c r="BE4" s="430"/>
      <c r="BF4" s="430"/>
      <c r="BG4" s="430"/>
      <c r="BH4" s="430"/>
      <c r="BI4" s="430"/>
      <c r="BJ4" s="430"/>
      <c r="BK4" s="430"/>
      <c r="BL4" s="430"/>
      <c r="BM4" s="430"/>
      <c r="BN4" s="430"/>
      <c r="BO4" s="430"/>
      <c r="BP4" s="430"/>
      <c r="BQ4" s="430"/>
      <c r="BR4" s="430"/>
      <c r="BS4" s="430"/>
      <c r="BT4" s="430"/>
      <c r="BU4" s="430"/>
      <c r="BV4" s="430"/>
      <c r="BW4" s="430"/>
      <c r="BX4" s="430"/>
      <c r="BY4" s="430"/>
      <c r="BZ4" s="430"/>
      <c r="CA4" s="430"/>
      <c r="CB4" s="430"/>
      <c r="CC4" s="430"/>
      <c r="CD4" s="430"/>
      <c r="CE4" s="430"/>
      <c r="CF4" s="430"/>
      <c r="CG4" s="430"/>
      <c r="CH4" s="430"/>
      <c r="CI4" s="430"/>
      <c r="CJ4" s="430"/>
      <c r="CK4" s="430"/>
      <c r="CL4" s="430"/>
      <c r="CM4" s="430"/>
      <c r="CN4" s="430"/>
      <c r="CO4" s="430"/>
      <c r="CP4" s="430"/>
      <c r="CQ4" s="430"/>
      <c r="CR4" s="430"/>
      <c r="CS4" s="430"/>
      <c r="CT4" s="430"/>
      <c r="CU4" s="430"/>
      <c r="CV4" s="430"/>
      <c r="CW4" s="430"/>
      <c r="CX4" s="430"/>
      <c r="CY4" s="430"/>
      <c r="CZ4" s="430"/>
      <c r="DA4" s="430"/>
      <c r="DB4" s="430"/>
      <c r="DC4" s="430"/>
      <c r="DD4" s="430"/>
      <c r="DE4" s="430"/>
      <c r="DF4" s="430"/>
      <c r="DG4" s="430"/>
      <c r="DH4" s="430"/>
      <c r="DI4" s="430"/>
      <c r="DJ4" s="430"/>
      <c r="DK4" s="430"/>
      <c r="DL4" s="430"/>
      <c r="DM4" s="430"/>
      <c r="DN4" s="430"/>
      <c r="DO4" s="430"/>
      <c r="DP4" s="430"/>
      <c r="DQ4" s="430"/>
      <c r="DR4" s="430"/>
      <c r="DS4" s="430"/>
      <c r="DT4" s="430"/>
      <c r="DU4" s="430"/>
      <c r="DV4" s="430"/>
      <c r="DW4" s="430"/>
      <c r="DX4" s="430"/>
      <c r="DY4" s="430"/>
      <c r="DZ4" s="430"/>
      <c r="EA4" s="430"/>
      <c r="EB4" s="430"/>
      <c r="EC4" s="430"/>
      <c r="ED4" s="430"/>
      <c r="EE4" s="430"/>
      <c r="EF4" s="430"/>
      <c r="EG4" s="430"/>
      <c r="EH4" s="430"/>
      <c r="EI4" s="430"/>
      <c r="EJ4" s="430"/>
      <c r="EK4" s="430"/>
      <c r="EL4" s="430"/>
      <c r="EM4" s="430"/>
      <c r="EN4" s="430"/>
      <c r="EO4" s="430"/>
      <c r="EP4" s="430"/>
      <c r="EQ4" s="430"/>
      <c r="ER4" s="430"/>
      <c r="ES4" s="430"/>
      <c r="ET4" s="430"/>
      <c r="EU4" s="430"/>
      <c r="EV4" s="430"/>
      <c r="EW4" s="430"/>
      <c r="EX4" s="430"/>
      <c r="EY4" s="430"/>
      <c r="EZ4" s="430"/>
      <c r="FA4" s="430"/>
      <c r="FB4" s="430"/>
      <c r="FC4" s="430"/>
      <c r="FD4" s="430"/>
      <c r="FE4" s="430"/>
      <c r="FF4" s="430"/>
      <c r="FG4" s="430"/>
      <c r="FH4" s="430"/>
      <c r="FI4" s="430"/>
      <c r="FJ4" s="430"/>
      <c r="FK4" s="430"/>
      <c r="FL4" s="430"/>
      <c r="FM4" s="430"/>
      <c r="FN4" s="430"/>
      <c r="FO4" s="430"/>
      <c r="FP4" s="430"/>
      <c r="FQ4" s="430"/>
      <c r="FR4" s="430"/>
      <c r="FS4" s="430"/>
      <c r="FT4" s="430"/>
      <c r="FU4" s="430"/>
      <c r="FV4" s="430"/>
      <c r="FW4" s="430"/>
      <c r="FX4" s="430"/>
      <c r="FY4" s="430"/>
      <c r="FZ4" s="430"/>
      <c r="GA4" s="430"/>
      <c r="GB4" s="430"/>
      <c r="GC4" s="430"/>
      <c r="GD4" s="430"/>
      <c r="GE4" s="430"/>
      <c r="GF4" s="430"/>
      <c r="GG4" s="430"/>
      <c r="GH4" s="430"/>
      <c r="GI4" s="430"/>
      <c r="GJ4" s="430"/>
      <c r="GK4" s="430"/>
      <c r="GL4" s="430"/>
      <c r="GM4" s="430"/>
      <c r="GN4" s="430"/>
      <c r="GO4" s="430"/>
      <c r="GP4" s="430"/>
      <c r="GQ4" s="430"/>
      <c r="GR4" s="430"/>
      <c r="GS4" s="430"/>
      <c r="GT4" s="430"/>
      <c r="GU4" s="430"/>
      <c r="GV4" s="430"/>
    </row>
    <row r="5" spans="1:204" ht="15.95" customHeight="1">
      <c r="A5" s="4"/>
      <c r="B5" s="570" t="s">
        <v>118</v>
      </c>
      <c r="C5" s="570"/>
      <c r="D5" s="4"/>
      <c r="E5" s="535" t="s">
        <v>48</v>
      </c>
      <c r="F5" s="536"/>
      <c r="G5" s="544" t="s">
        <v>35</v>
      </c>
      <c r="H5" s="566"/>
      <c r="I5" s="562" t="s">
        <v>23</v>
      </c>
      <c r="J5" s="563"/>
      <c r="K5" s="544" t="s">
        <v>18</v>
      </c>
      <c r="L5" s="531"/>
      <c r="M5" s="530" t="s">
        <v>40</v>
      </c>
      <c r="N5" s="531"/>
      <c r="O5" s="530" t="s">
        <v>119</v>
      </c>
      <c r="P5" s="531"/>
      <c r="Q5" s="530" t="s">
        <v>52</v>
      </c>
      <c r="R5" s="531"/>
      <c r="S5" s="530" t="s">
        <v>103</v>
      </c>
      <c r="T5" s="531"/>
      <c r="U5" s="530" t="s">
        <v>75</v>
      </c>
      <c r="V5" s="531"/>
      <c r="W5" s="530" t="s">
        <v>107</v>
      </c>
      <c r="X5" s="531"/>
      <c r="Y5" s="530" t="s">
        <v>77</v>
      </c>
      <c r="Z5" s="531"/>
      <c r="AA5" s="530" t="s">
        <v>31</v>
      </c>
      <c r="AB5" s="531"/>
      <c r="AC5" s="530" t="s">
        <v>34</v>
      </c>
      <c r="AD5" s="531"/>
      <c r="AE5" s="530" t="s">
        <v>120</v>
      </c>
      <c r="AF5" s="531"/>
      <c r="AG5" s="558" t="s">
        <v>16</v>
      </c>
      <c r="AH5" s="559"/>
      <c r="AI5" s="530" t="s">
        <v>87</v>
      </c>
      <c r="AJ5" s="531"/>
      <c r="AK5" s="530" t="s">
        <v>21</v>
      </c>
      <c r="AL5" s="531"/>
      <c r="AM5" s="530" t="s">
        <v>58</v>
      </c>
      <c r="AN5" s="531"/>
      <c r="AO5" s="530" t="s">
        <v>109</v>
      </c>
      <c r="AP5" s="531"/>
      <c r="AQ5" s="530" t="s">
        <v>70</v>
      </c>
      <c r="AR5" s="531"/>
      <c r="AS5" s="530" t="s">
        <v>104</v>
      </c>
      <c r="AT5" s="531"/>
      <c r="AU5" s="530" t="s">
        <v>59</v>
      </c>
      <c r="AV5" s="531"/>
      <c r="AW5" s="530" t="s">
        <v>30</v>
      </c>
      <c r="AX5" s="531"/>
      <c r="AY5" s="530" t="s">
        <v>121</v>
      </c>
      <c r="AZ5" s="531"/>
      <c r="BA5" s="530" t="s">
        <v>32</v>
      </c>
      <c r="BB5" s="531"/>
      <c r="BC5" s="530" t="s">
        <v>97</v>
      </c>
      <c r="BD5" s="531"/>
      <c r="BE5" s="530" t="s">
        <v>112</v>
      </c>
      <c r="BF5" s="531"/>
      <c r="BG5" s="530" t="s">
        <v>55</v>
      </c>
      <c r="BH5" s="531"/>
      <c r="BI5" s="535" t="s">
        <v>81</v>
      </c>
      <c r="BJ5" s="536"/>
      <c r="BK5" s="544" t="s">
        <v>94</v>
      </c>
      <c r="BL5" s="555"/>
      <c r="BM5" s="549" t="s">
        <v>14</v>
      </c>
      <c r="BN5" s="550"/>
      <c r="BO5" s="530" t="s">
        <v>44</v>
      </c>
      <c r="BP5" s="531"/>
      <c r="BQ5" s="530" t="s">
        <v>19</v>
      </c>
      <c r="BR5" s="531"/>
      <c r="BS5" s="530" t="s">
        <v>47</v>
      </c>
      <c r="BT5" s="531"/>
      <c r="BU5" s="530" t="s">
        <v>22</v>
      </c>
      <c r="BV5" s="531"/>
      <c r="BW5" s="530" t="s">
        <v>93</v>
      </c>
      <c r="BX5" s="531"/>
      <c r="BY5" s="530" t="s">
        <v>111</v>
      </c>
      <c r="BZ5" s="531"/>
      <c r="CA5" s="530" t="s">
        <v>68</v>
      </c>
      <c r="CB5" s="531"/>
      <c r="CC5" s="530" t="s">
        <v>57</v>
      </c>
      <c r="CD5" s="531"/>
      <c r="CE5" s="530" t="s">
        <v>25</v>
      </c>
      <c r="CF5" s="531"/>
      <c r="CG5" s="530" t="s">
        <v>60</v>
      </c>
      <c r="CH5" s="531"/>
      <c r="CI5" s="530" t="s">
        <v>73</v>
      </c>
      <c r="CJ5" s="531"/>
      <c r="CK5" s="530" t="s">
        <v>100</v>
      </c>
      <c r="CL5" s="531"/>
      <c r="CM5" s="530" t="s">
        <v>102</v>
      </c>
      <c r="CN5" s="531"/>
      <c r="CO5" s="530" t="s">
        <v>72</v>
      </c>
      <c r="CP5" s="531"/>
      <c r="CQ5" s="530" t="s">
        <v>88</v>
      </c>
      <c r="CR5" s="531"/>
      <c r="CS5" s="530" t="s">
        <v>67</v>
      </c>
      <c r="CT5" s="531"/>
      <c r="CU5" s="549" t="s">
        <v>37</v>
      </c>
      <c r="CV5" s="550"/>
      <c r="CW5" s="530" t="s">
        <v>96</v>
      </c>
      <c r="CX5" s="531"/>
      <c r="CY5" s="530" t="s">
        <v>122</v>
      </c>
      <c r="CZ5" s="531"/>
      <c r="DA5" s="545" t="s">
        <v>54</v>
      </c>
      <c r="DB5" s="546"/>
      <c r="DC5" s="530" t="s">
        <v>17</v>
      </c>
      <c r="DD5" s="531"/>
      <c r="DE5" s="530" t="s">
        <v>65</v>
      </c>
      <c r="DF5" s="531"/>
      <c r="DG5" s="530" t="s">
        <v>41</v>
      </c>
      <c r="DH5" s="531"/>
      <c r="DI5" s="530" t="s">
        <v>123</v>
      </c>
      <c r="DJ5" s="531"/>
      <c r="DK5" s="530" t="s">
        <v>90</v>
      </c>
      <c r="DL5" s="531"/>
      <c r="DM5" s="530" t="s">
        <v>71</v>
      </c>
      <c r="DN5" s="531"/>
      <c r="DO5" s="530" t="s">
        <v>113</v>
      </c>
      <c r="DP5" s="531"/>
      <c r="DQ5" s="530" t="s">
        <v>66</v>
      </c>
      <c r="DR5" s="531"/>
      <c r="DS5" s="530" t="s">
        <v>78</v>
      </c>
      <c r="DT5" s="531"/>
      <c r="DU5" s="530" t="s">
        <v>62</v>
      </c>
      <c r="DV5" s="531"/>
      <c r="DW5" s="530" t="s">
        <v>98</v>
      </c>
      <c r="DX5" s="531"/>
      <c r="DY5" s="530" t="s">
        <v>82</v>
      </c>
      <c r="DZ5" s="531"/>
      <c r="EA5" s="530" t="s">
        <v>24</v>
      </c>
      <c r="EB5" s="531"/>
      <c r="EC5" s="530" t="s">
        <v>84</v>
      </c>
      <c r="ED5" s="531"/>
      <c r="EE5" s="530" t="s">
        <v>53</v>
      </c>
      <c r="EF5" s="531"/>
      <c r="EG5" s="530" t="s">
        <v>45</v>
      </c>
      <c r="EH5" s="531"/>
      <c r="EI5" s="530" t="s">
        <v>101</v>
      </c>
      <c r="EJ5" s="531"/>
      <c r="EK5" s="530" t="s">
        <v>56</v>
      </c>
      <c r="EL5" s="531"/>
      <c r="EM5" s="530" t="s">
        <v>28</v>
      </c>
      <c r="EN5" s="531"/>
      <c r="EO5" s="530" t="s">
        <v>26</v>
      </c>
      <c r="EP5" s="531"/>
      <c r="EQ5" s="539" t="s">
        <v>29</v>
      </c>
      <c r="ER5" s="540"/>
      <c r="ES5" s="544" t="s">
        <v>83</v>
      </c>
      <c r="ET5" s="531"/>
      <c r="EU5" s="530" t="s">
        <v>36</v>
      </c>
      <c r="EV5" s="531"/>
      <c r="EW5" s="530" t="s">
        <v>33</v>
      </c>
      <c r="EX5" s="531"/>
      <c r="EY5" s="530" t="s">
        <v>80</v>
      </c>
      <c r="EZ5" s="531"/>
      <c r="FA5" s="530" t="s">
        <v>15</v>
      </c>
      <c r="FB5" s="531"/>
      <c r="FC5" s="530" t="s">
        <v>42</v>
      </c>
      <c r="FD5" s="531"/>
      <c r="FE5" s="530" t="s">
        <v>79</v>
      </c>
      <c r="FF5" s="531"/>
      <c r="FG5" s="530" t="s">
        <v>49</v>
      </c>
      <c r="FH5" s="531"/>
      <c r="FI5" s="530" t="s">
        <v>51</v>
      </c>
      <c r="FJ5" s="531"/>
      <c r="FK5" s="530" t="s">
        <v>61</v>
      </c>
      <c r="FL5" s="531"/>
      <c r="FM5" s="530" t="s">
        <v>91</v>
      </c>
      <c r="FN5" s="531"/>
      <c r="FO5" s="530" t="s">
        <v>64</v>
      </c>
      <c r="FP5" s="531"/>
      <c r="FQ5" s="530" t="s">
        <v>38</v>
      </c>
      <c r="FR5" s="531"/>
      <c r="FS5" s="530" t="s">
        <v>99</v>
      </c>
      <c r="FT5" s="531"/>
      <c r="FU5" s="530" t="s">
        <v>27</v>
      </c>
      <c r="FV5" s="531"/>
      <c r="FW5" s="530" t="s">
        <v>110</v>
      </c>
      <c r="FX5" s="531"/>
      <c r="FY5" s="530" t="s">
        <v>46</v>
      </c>
      <c r="FZ5" s="531"/>
      <c r="GA5" s="530" t="s">
        <v>74</v>
      </c>
      <c r="GB5" s="531"/>
      <c r="GC5" s="530" t="s">
        <v>124</v>
      </c>
      <c r="GD5" s="531"/>
      <c r="GE5" s="530" t="s">
        <v>50</v>
      </c>
      <c r="GF5" s="531"/>
      <c r="GG5" s="530" t="s">
        <v>76</v>
      </c>
      <c r="GH5" s="531"/>
      <c r="GI5" s="530" t="s">
        <v>92</v>
      </c>
      <c r="GJ5" s="531"/>
      <c r="GK5" s="530" t="s">
        <v>125</v>
      </c>
      <c r="GL5" s="531"/>
      <c r="GM5" s="530" t="s">
        <v>95</v>
      </c>
      <c r="GN5" s="531"/>
      <c r="GO5" s="530" t="s">
        <v>43</v>
      </c>
      <c r="GP5" s="531"/>
      <c r="GQ5" s="530" t="s">
        <v>86</v>
      </c>
      <c r="GR5" s="531"/>
      <c r="GS5" s="530" t="s">
        <v>105</v>
      </c>
      <c r="GT5" s="531"/>
      <c r="GU5" s="535" t="s">
        <v>108</v>
      </c>
      <c r="GV5" s="536"/>
    </row>
    <row r="6" spans="1:204" ht="16.5" thickBot="1">
      <c r="A6" s="4"/>
      <c r="B6" s="571"/>
      <c r="C6" s="571"/>
      <c r="D6" s="4"/>
      <c r="E6" s="537"/>
      <c r="F6" s="538"/>
      <c r="G6" s="537"/>
      <c r="H6" s="538"/>
      <c r="I6" s="564"/>
      <c r="J6" s="565"/>
      <c r="K6" s="537"/>
      <c r="L6" s="533"/>
      <c r="M6" s="532"/>
      <c r="N6" s="533"/>
      <c r="O6" s="532"/>
      <c r="P6" s="533"/>
      <c r="Q6" s="532"/>
      <c r="R6" s="533"/>
      <c r="S6" s="532"/>
      <c r="T6" s="533"/>
      <c r="U6" s="532"/>
      <c r="V6" s="533"/>
      <c r="W6" s="532"/>
      <c r="X6" s="533"/>
      <c r="Y6" s="532"/>
      <c r="Z6" s="533"/>
      <c r="AA6" s="532"/>
      <c r="AB6" s="533"/>
      <c r="AC6" s="532"/>
      <c r="AD6" s="533"/>
      <c r="AE6" s="532"/>
      <c r="AF6" s="533"/>
      <c r="AG6" s="560"/>
      <c r="AH6" s="561"/>
      <c r="AI6" s="532"/>
      <c r="AJ6" s="533"/>
      <c r="AK6" s="532"/>
      <c r="AL6" s="533"/>
      <c r="AM6" s="532"/>
      <c r="AN6" s="533"/>
      <c r="AO6" s="532"/>
      <c r="AP6" s="533"/>
      <c r="AQ6" s="532"/>
      <c r="AR6" s="533"/>
      <c r="AS6" s="532"/>
      <c r="AT6" s="533"/>
      <c r="AU6" s="532"/>
      <c r="AV6" s="533"/>
      <c r="AW6" s="532"/>
      <c r="AX6" s="533"/>
      <c r="AY6" s="532"/>
      <c r="AZ6" s="533"/>
      <c r="BA6" s="532"/>
      <c r="BB6" s="533"/>
      <c r="BC6" s="532"/>
      <c r="BD6" s="533"/>
      <c r="BE6" s="532"/>
      <c r="BF6" s="533"/>
      <c r="BG6" s="532"/>
      <c r="BH6" s="533"/>
      <c r="BI6" s="537"/>
      <c r="BJ6" s="538"/>
      <c r="BK6" s="556"/>
      <c r="BL6" s="557"/>
      <c r="BM6" s="553"/>
      <c r="BN6" s="554"/>
      <c r="BO6" s="532"/>
      <c r="BP6" s="533"/>
      <c r="BQ6" s="532"/>
      <c r="BR6" s="533"/>
      <c r="BS6" s="532"/>
      <c r="BT6" s="533"/>
      <c r="BU6" s="532"/>
      <c r="BV6" s="533"/>
      <c r="BW6" s="532"/>
      <c r="BX6" s="533"/>
      <c r="BY6" s="532"/>
      <c r="BZ6" s="533"/>
      <c r="CA6" s="532"/>
      <c r="CB6" s="533"/>
      <c r="CC6" s="532"/>
      <c r="CD6" s="533"/>
      <c r="CE6" s="532"/>
      <c r="CF6" s="533"/>
      <c r="CG6" s="532"/>
      <c r="CH6" s="533"/>
      <c r="CI6" s="532"/>
      <c r="CJ6" s="533"/>
      <c r="CK6" s="532"/>
      <c r="CL6" s="533"/>
      <c r="CM6" s="532"/>
      <c r="CN6" s="533"/>
      <c r="CO6" s="532"/>
      <c r="CP6" s="533"/>
      <c r="CQ6" s="532"/>
      <c r="CR6" s="533"/>
      <c r="CS6" s="532"/>
      <c r="CT6" s="533"/>
      <c r="CU6" s="551"/>
      <c r="CV6" s="552"/>
      <c r="CW6" s="532"/>
      <c r="CX6" s="533"/>
      <c r="CY6" s="532"/>
      <c r="CZ6" s="533"/>
      <c r="DA6" s="547"/>
      <c r="DB6" s="548"/>
      <c r="DC6" s="532"/>
      <c r="DD6" s="533"/>
      <c r="DE6" s="532"/>
      <c r="DF6" s="533"/>
      <c r="DG6" s="532"/>
      <c r="DH6" s="533"/>
      <c r="DI6" s="532"/>
      <c r="DJ6" s="533"/>
      <c r="DK6" s="532"/>
      <c r="DL6" s="533"/>
      <c r="DM6" s="532"/>
      <c r="DN6" s="533"/>
      <c r="DO6" s="532"/>
      <c r="DP6" s="533"/>
      <c r="DQ6" s="532"/>
      <c r="DR6" s="533"/>
      <c r="DS6" s="532"/>
      <c r="DT6" s="533"/>
      <c r="DU6" s="532"/>
      <c r="DV6" s="533"/>
      <c r="DW6" s="532"/>
      <c r="DX6" s="533"/>
      <c r="DY6" s="532"/>
      <c r="DZ6" s="533"/>
      <c r="EA6" s="532"/>
      <c r="EB6" s="533"/>
      <c r="EC6" s="532"/>
      <c r="ED6" s="533"/>
      <c r="EE6" s="532"/>
      <c r="EF6" s="533"/>
      <c r="EG6" s="532"/>
      <c r="EH6" s="533"/>
      <c r="EI6" s="532"/>
      <c r="EJ6" s="533"/>
      <c r="EK6" s="532"/>
      <c r="EL6" s="533"/>
      <c r="EM6" s="532"/>
      <c r="EN6" s="533"/>
      <c r="EO6" s="532"/>
      <c r="EP6" s="533"/>
      <c r="EQ6" s="541"/>
      <c r="ER6" s="542"/>
      <c r="ES6" s="537"/>
      <c r="ET6" s="533"/>
      <c r="EU6" s="532"/>
      <c r="EV6" s="533"/>
      <c r="EW6" s="532"/>
      <c r="EX6" s="533"/>
      <c r="EY6" s="532"/>
      <c r="EZ6" s="533"/>
      <c r="FA6" s="532"/>
      <c r="FB6" s="533"/>
      <c r="FC6" s="532"/>
      <c r="FD6" s="533"/>
      <c r="FE6" s="532"/>
      <c r="FF6" s="533"/>
      <c r="FG6" s="532"/>
      <c r="FH6" s="533"/>
      <c r="FI6" s="532"/>
      <c r="FJ6" s="533"/>
      <c r="FK6" s="532"/>
      <c r="FL6" s="533"/>
      <c r="FM6" s="532"/>
      <c r="FN6" s="533"/>
      <c r="FO6" s="532"/>
      <c r="FP6" s="533"/>
      <c r="FQ6" s="532"/>
      <c r="FR6" s="533"/>
      <c r="FS6" s="532"/>
      <c r="FT6" s="533"/>
      <c r="FU6" s="532"/>
      <c r="FV6" s="533"/>
      <c r="FW6" s="532"/>
      <c r="FX6" s="533"/>
      <c r="FY6" s="532"/>
      <c r="FZ6" s="533"/>
      <c r="GA6" s="532"/>
      <c r="GB6" s="533"/>
      <c r="GC6" s="532"/>
      <c r="GD6" s="533"/>
      <c r="GE6" s="532"/>
      <c r="GF6" s="533"/>
      <c r="GG6" s="532"/>
      <c r="GH6" s="533"/>
      <c r="GI6" s="532"/>
      <c r="GJ6" s="533"/>
      <c r="GK6" s="532"/>
      <c r="GL6" s="533"/>
      <c r="GM6" s="532"/>
      <c r="GN6" s="533"/>
      <c r="GO6" s="532"/>
      <c r="GP6" s="533"/>
      <c r="GQ6" s="532"/>
      <c r="GR6" s="533"/>
      <c r="GS6" s="532"/>
      <c r="GT6" s="533"/>
      <c r="GU6" s="537"/>
      <c r="GV6" s="538"/>
    </row>
    <row r="7" spans="1:204">
      <c r="A7" s="4"/>
      <c r="B7" s="7" t="s">
        <v>126</v>
      </c>
      <c r="C7" s="8" t="s">
        <v>127</v>
      </c>
      <c r="D7" s="9"/>
      <c r="E7" s="63"/>
      <c r="F7" s="64"/>
      <c r="G7" s="40"/>
      <c r="H7" s="41"/>
      <c r="I7" s="63"/>
      <c r="J7" s="64"/>
      <c r="K7" s="40"/>
      <c r="L7" s="41"/>
      <c r="M7" s="40"/>
      <c r="N7" s="41"/>
      <c r="O7" s="40"/>
      <c r="P7" s="41"/>
      <c r="Q7" s="40"/>
      <c r="R7" s="41"/>
      <c r="S7" s="40"/>
      <c r="T7" s="41"/>
      <c r="U7" s="40"/>
      <c r="V7" s="41"/>
      <c r="W7" s="40"/>
      <c r="X7" s="41"/>
      <c r="Y7" s="40"/>
      <c r="Z7" s="41"/>
      <c r="AA7" s="40"/>
      <c r="AB7" s="41"/>
      <c r="AC7" s="40"/>
      <c r="AD7" s="41"/>
      <c r="AE7" s="40"/>
      <c r="AF7" s="41"/>
      <c r="AG7" s="40"/>
      <c r="AH7" s="41"/>
      <c r="AI7" s="40"/>
      <c r="AJ7" s="41"/>
      <c r="AK7" s="40"/>
      <c r="AL7" s="41"/>
      <c r="AM7" s="40"/>
      <c r="AN7" s="41"/>
      <c r="AO7" s="40"/>
      <c r="AP7" s="41"/>
      <c r="AQ7" s="40"/>
      <c r="AR7" s="41"/>
      <c r="AS7" s="40"/>
      <c r="AT7" s="41"/>
      <c r="AU7" s="40"/>
      <c r="AV7" s="41"/>
      <c r="AW7" s="40"/>
      <c r="AX7" s="41"/>
      <c r="AY7" s="40"/>
      <c r="AZ7" s="41"/>
      <c r="BA7" s="40"/>
      <c r="BB7" s="41"/>
      <c r="BC7" s="40"/>
      <c r="BD7" s="41"/>
      <c r="BE7" s="40"/>
      <c r="BF7" s="41"/>
      <c r="BG7" s="40"/>
      <c r="BH7" s="41"/>
      <c r="BI7" s="63"/>
      <c r="BJ7" s="64"/>
      <c r="BK7" s="40"/>
      <c r="BL7" s="41"/>
      <c r="BM7" s="150"/>
      <c r="BN7" s="9"/>
      <c r="BO7" s="40"/>
      <c r="BP7" s="41"/>
      <c r="BQ7" s="40"/>
      <c r="BR7" s="41"/>
      <c r="BS7" s="40"/>
      <c r="BT7" s="41"/>
      <c r="BU7" s="40"/>
      <c r="BV7" s="41"/>
      <c r="BW7" s="40"/>
      <c r="BX7" s="41"/>
      <c r="BY7" s="40"/>
      <c r="BZ7" s="41"/>
      <c r="CA7" s="40"/>
      <c r="CB7" s="41"/>
      <c r="CC7" s="40"/>
      <c r="CD7" s="41"/>
      <c r="CE7" s="40"/>
      <c r="CF7" s="41"/>
      <c r="CG7" s="40"/>
      <c r="CH7" s="41"/>
      <c r="CI7" s="40"/>
      <c r="CJ7" s="41"/>
      <c r="CK7" s="40"/>
      <c r="CL7" s="41"/>
      <c r="CM7" s="40"/>
      <c r="CN7" s="41"/>
      <c r="CO7" s="40"/>
      <c r="CP7" s="41"/>
      <c r="CQ7" s="40"/>
      <c r="CR7" s="41"/>
      <c r="CS7" s="40"/>
      <c r="CT7" s="41"/>
      <c r="CU7" s="150"/>
      <c r="CV7" s="9"/>
      <c r="CW7" s="40"/>
      <c r="CX7" s="41"/>
      <c r="CY7" s="40"/>
      <c r="CZ7" s="41"/>
      <c r="DA7" s="40"/>
      <c r="DB7" s="41"/>
      <c r="DC7" s="40"/>
      <c r="DD7" s="41"/>
      <c r="DE7" s="40"/>
      <c r="DF7" s="41"/>
      <c r="DG7" s="40"/>
      <c r="DH7" s="41"/>
      <c r="DI7" s="40"/>
      <c r="DJ7" s="41"/>
      <c r="DK7" s="40"/>
      <c r="DL7" s="41"/>
      <c r="DM7" s="40"/>
      <c r="DN7" s="41"/>
      <c r="DO7" s="40"/>
      <c r="DP7" s="41"/>
      <c r="DQ7" s="40"/>
      <c r="DR7" s="41"/>
      <c r="DS7" s="40"/>
      <c r="DT7" s="41"/>
      <c r="DU7" s="40"/>
      <c r="DV7" s="41"/>
      <c r="DW7" s="40"/>
      <c r="DX7" s="41"/>
      <c r="DY7" s="40"/>
      <c r="DZ7" s="41"/>
      <c r="EA7" s="40"/>
      <c r="EB7" s="41"/>
      <c r="EC7" s="40"/>
      <c r="ED7" s="41"/>
      <c r="EE7" s="40"/>
      <c r="EF7" s="41"/>
      <c r="EG7" s="40"/>
      <c r="EH7" s="41"/>
      <c r="EI7" s="40"/>
      <c r="EJ7" s="41"/>
      <c r="EK7" s="40"/>
      <c r="EL7" s="41"/>
      <c r="EM7" s="40"/>
      <c r="EN7" s="41"/>
      <c r="EO7" s="40"/>
      <c r="EP7" s="41"/>
      <c r="EQ7" s="150"/>
      <c r="ER7" s="171"/>
      <c r="ES7" s="40"/>
      <c r="ET7" s="41"/>
      <c r="EU7" s="40"/>
      <c r="EV7" s="41"/>
      <c r="EW7" s="40"/>
      <c r="EX7" s="41"/>
      <c r="EY7" s="40"/>
      <c r="EZ7" s="41"/>
      <c r="FA7" s="40"/>
      <c r="FB7" s="41"/>
      <c r="FC7" s="40"/>
      <c r="FD7" s="41"/>
      <c r="FE7" s="40"/>
      <c r="FF7" s="41"/>
      <c r="FG7" s="40"/>
      <c r="FH7" s="41"/>
      <c r="FI7" s="40"/>
      <c r="FJ7" s="41"/>
      <c r="FK7" s="40"/>
      <c r="FL7" s="41"/>
      <c r="FM7" s="40"/>
      <c r="FN7" s="41"/>
      <c r="FO7" s="40"/>
      <c r="FP7" s="41"/>
      <c r="FQ7" s="40"/>
      <c r="FR7" s="41"/>
      <c r="FS7" s="40"/>
      <c r="FT7" s="41"/>
      <c r="FU7" s="40"/>
      <c r="FV7" s="41"/>
      <c r="FW7" s="40"/>
      <c r="FX7" s="41"/>
      <c r="FY7" s="40"/>
      <c r="FZ7" s="41"/>
      <c r="GA7" s="40"/>
      <c r="GB7" s="41"/>
      <c r="GC7" s="40"/>
      <c r="GD7" s="41"/>
      <c r="GE7" s="40"/>
      <c r="GF7" s="41"/>
      <c r="GG7" s="40"/>
      <c r="GH7" s="41"/>
      <c r="GI7" s="40"/>
      <c r="GJ7" s="41"/>
      <c r="GK7" s="40"/>
      <c r="GL7" s="41"/>
      <c r="GM7" s="40"/>
      <c r="GN7" s="41"/>
      <c r="GO7" s="40"/>
      <c r="GP7" s="41"/>
      <c r="GQ7" s="40"/>
      <c r="GR7" s="41"/>
      <c r="GS7" s="40"/>
      <c r="GT7" s="41"/>
      <c r="GU7" s="63"/>
      <c r="GV7" s="64"/>
    </row>
    <row r="8" spans="1:204" ht="77.099999999999994" customHeight="1">
      <c r="A8" s="4"/>
      <c r="B8" s="10"/>
      <c r="C8" s="11" t="s">
        <v>128</v>
      </c>
      <c r="D8" s="12" t="s">
        <v>129</v>
      </c>
      <c r="E8" s="65" t="s">
        <v>130</v>
      </c>
      <c r="F8" s="66">
        <v>0</v>
      </c>
      <c r="G8" s="42" t="s">
        <v>131</v>
      </c>
      <c r="H8" s="43">
        <v>10</v>
      </c>
      <c r="I8" s="65" t="s">
        <v>130</v>
      </c>
      <c r="J8" s="66">
        <v>0</v>
      </c>
      <c r="K8" s="42" t="s">
        <v>130</v>
      </c>
      <c r="L8" s="43">
        <v>0</v>
      </c>
      <c r="M8" s="42" t="s">
        <v>130</v>
      </c>
      <c r="N8" s="43">
        <v>0</v>
      </c>
      <c r="O8" s="42" t="s">
        <v>131</v>
      </c>
      <c r="P8" s="43">
        <v>10</v>
      </c>
      <c r="Q8" s="42" t="s">
        <v>130</v>
      </c>
      <c r="R8" s="43">
        <v>0</v>
      </c>
      <c r="S8" s="42" t="s">
        <v>130</v>
      </c>
      <c r="T8" s="43">
        <v>0</v>
      </c>
      <c r="U8" s="42" t="s">
        <v>130</v>
      </c>
      <c r="V8" s="43">
        <v>0</v>
      </c>
      <c r="W8" s="42" t="s">
        <v>130</v>
      </c>
      <c r="X8" s="43">
        <v>0</v>
      </c>
      <c r="Y8" s="42" t="s">
        <v>130</v>
      </c>
      <c r="Z8" s="43">
        <v>0</v>
      </c>
      <c r="AA8" s="42" t="s">
        <v>130</v>
      </c>
      <c r="AB8" s="43">
        <v>0</v>
      </c>
      <c r="AC8" s="42" t="s">
        <v>130</v>
      </c>
      <c r="AD8" s="43">
        <v>0</v>
      </c>
      <c r="AE8" s="42" t="s">
        <v>130</v>
      </c>
      <c r="AF8" s="43">
        <v>0</v>
      </c>
      <c r="AG8" s="42" t="s">
        <v>130</v>
      </c>
      <c r="AH8" s="43">
        <v>0</v>
      </c>
      <c r="AI8" s="42" t="s">
        <v>130</v>
      </c>
      <c r="AJ8" s="43">
        <v>0</v>
      </c>
      <c r="AK8" s="42" t="s">
        <v>131</v>
      </c>
      <c r="AL8" s="43">
        <v>10</v>
      </c>
      <c r="AM8" s="42" t="s">
        <v>130</v>
      </c>
      <c r="AN8" s="43">
        <v>0</v>
      </c>
      <c r="AO8" s="42" t="s">
        <v>130</v>
      </c>
      <c r="AP8" s="43">
        <v>0</v>
      </c>
      <c r="AQ8" s="42" t="s">
        <v>130</v>
      </c>
      <c r="AR8" s="43">
        <v>0</v>
      </c>
      <c r="AS8" s="42" t="s">
        <v>130</v>
      </c>
      <c r="AT8" s="43">
        <v>0</v>
      </c>
      <c r="AU8" s="42" t="s">
        <v>130</v>
      </c>
      <c r="AV8" s="43">
        <v>0</v>
      </c>
      <c r="AW8" s="42" t="s">
        <v>131</v>
      </c>
      <c r="AX8" s="43">
        <v>10</v>
      </c>
      <c r="AY8" s="42" t="s">
        <v>130</v>
      </c>
      <c r="AZ8" s="43">
        <v>0</v>
      </c>
      <c r="BA8" s="42" t="s">
        <v>130</v>
      </c>
      <c r="BB8" s="43">
        <v>0</v>
      </c>
      <c r="BC8" s="42" t="s">
        <v>130</v>
      </c>
      <c r="BD8" s="43">
        <v>0</v>
      </c>
      <c r="BE8" s="42" t="s">
        <v>130</v>
      </c>
      <c r="BF8" s="43">
        <v>0</v>
      </c>
      <c r="BG8" s="42" t="s">
        <v>130</v>
      </c>
      <c r="BH8" s="43">
        <v>0</v>
      </c>
      <c r="BI8" s="65" t="s">
        <v>130</v>
      </c>
      <c r="BJ8" s="66">
        <v>0</v>
      </c>
      <c r="BK8" s="42" t="s">
        <v>130</v>
      </c>
      <c r="BL8" s="43">
        <v>0</v>
      </c>
      <c r="BM8" s="152" t="s">
        <v>130</v>
      </c>
      <c r="BN8" s="151">
        <f>IF(BM8="No",0,(IF(BM8="Yes",10,(IF(BM8="Unknown",0," ")))))</f>
        <v>0</v>
      </c>
      <c r="BO8" s="42" t="s">
        <v>130</v>
      </c>
      <c r="BP8" s="43">
        <v>0</v>
      </c>
      <c r="BQ8" s="42" t="s">
        <v>130</v>
      </c>
      <c r="BR8" s="43">
        <v>0</v>
      </c>
      <c r="BS8" s="42" t="s">
        <v>130</v>
      </c>
      <c r="BT8" s="43">
        <v>0</v>
      </c>
      <c r="BU8" s="42" t="s">
        <v>131</v>
      </c>
      <c r="BV8" s="43">
        <v>10</v>
      </c>
      <c r="BW8" s="42" t="s">
        <v>130</v>
      </c>
      <c r="BX8" s="43">
        <v>0</v>
      </c>
      <c r="BY8" s="42" t="s">
        <v>130</v>
      </c>
      <c r="BZ8" s="43">
        <v>0</v>
      </c>
      <c r="CA8" s="42" t="s">
        <v>131</v>
      </c>
      <c r="CB8" s="43">
        <v>10</v>
      </c>
      <c r="CC8" s="42" t="s">
        <v>131</v>
      </c>
      <c r="CD8" s="43">
        <v>10</v>
      </c>
      <c r="CE8" s="42" t="s">
        <v>130</v>
      </c>
      <c r="CF8" s="43">
        <v>0</v>
      </c>
      <c r="CG8" s="42" t="s">
        <v>130</v>
      </c>
      <c r="CH8" s="43">
        <v>0</v>
      </c>
      <c r="CI8" s="42" t="s">
        <v>131</v>
      </c>
      <c r="CJ8" s="43">
        <v>10</v>
      </c>
      <c r="CK8" s="42" t="s">
        <v>130</v>
      </c>
      <c r="CL8" s="43">
        <v>0</v>
      </c>
      <c r="CM8" s="42" t="s">
        <v>130</v>
      </c>
      <c r="CN8" s="43">
        <v>0</v>
      </c>
      <c r="CO8" s="42" t="s">
        <v>130</v>
      </c>
      <c r="CP8" s="43">
        <v>0</v>
      </c>
      <c r="CQ8" s="42" t="s">
        <v>130</v>
      </c>
      <c r="CR8" s="43">
        <v>0</v>
      </c>
      <c r="CS8" s="42" t="s">
        <v>131</v>
      </c>
      <c r="CT8" s="43">
        <v>10</v>
      </c>
      <c r="CU8" s="152" t="s">
        <v>130</v>
      </c>
      <c r="CV8" s="151">
        <f>IF(CU8="No",0,(IF(CU8="Yes",10,(IF(CU8="Unknown",0," ")))))</f>
        <v>0</v>
      </c>
      <c r="CW8" s="42" t="s">
        <v>130</v>
      </c>
      <c r="CX8" s="43">
        <v>0</v>
      </c>
      <c r="CY8" s="42" t="s">
        <v>130</v>
      </c>
      <c r="CZ8" s="43">
        <v>0</v>
      </c>
      <c r="DA8" s="42" t="s">
        <v>130</v>
      </c>
      <c r="DB8" s="43">
        <v>0</v>
      </c>
      <c r="DC8" s="42" t="s">
        <v>130</v>
      </c>
      <c r="DD8" s="43">
        <v>0</v>
      </c>
      <c r="DE8" s="42" t="s">
        <v>130</v>
      </c>
      <c r="DF8" s="43">
        <v>0</v>
      </c>
      <c r="DG8" s="42" t="s">
        <v>130</v>
      </c>
      <c r="DH8" s="43">
        <v>0</v>
      </c>
      <c r="DI8" s="42" t="s">
        <v>130</v>
      </c>
      <c r="DJ8" s="43">
        <v>0</v>
      </c>
      <c r="DK8" s="42" t="s">
        <v>130</v>
      </c>
      <c r="DL8" s="43">
        <v>0</v>
      </c>
      <c r="DM8" s="42" t="s">
        <v>130</v>
      </c>
      <c r="DN8" s="43">
        <v>0</v>
      </c>
      <c r="DO8" s="42" t="s">
        <v>130</v>
      </c>
      <c r="DP8" s="43">
        <v>0</v>
      </c>
      <c r="DQ8" s="42" t="s">
        <v>130</v>
      </c>
      <c r="DR8" s="43">
        <v>0</v>
      </c>
      <c r="DS8" s="42" t="s">
        <v>130</v>
      </c>
      <c r="DT8" s="43">
        <v>0</v>
      </c>
      <c r="DU8" s="42" t="s">
        <v>130</v>
      </c>
      <c r="DV8" s="43">
        <v>0</v>
      </c>
      <c r="DW8" s="42" t="s">
        <v>131</v>
      </c>
      <c r="DX8" s="43">
        <v>10</v>
      </c>
      <c r="DY8" s="42" t="s">
        <v>130</v>
      </c>
      <c r="DZ8" s="43">
        <v>0</v>
      </c>
      <c r="EA8" s="42" t="s">
        <v>130</v>
      </c>
      <c r="EB8" s="43">
        <v>0</v>
      </c>
      <c r="EC8" s="42" t="s">
        <v>130</v>
      </c>
      <c r="ED8" s="43">
        <v>0</v>
      </c>
      <c r="EE8" s="42" t="s">
        <v>130</v>
      </c>
      <c r="EF8" s="43">
        <v>0</v>
      </c>
      <c r="EG8" s="42" t="s">
        <v>130</v>
      </c>
      <c r="EH8" s="43">
        <v>0</v>
      </c>
      <c r="EI8" s="42" t="s">
        <v>130</v>
      </c>
      <c r="EJ8" s="43">
        <v>0</v>
      </c>
      <c r="EK8" s="42" t="s">
        <v>130</v>
      </c>
      <c r="EL8" s="43">
        <v>0</v>
      </c>
      <c r="EM8" s="42" t="s">
        <v>131</v>
      </c>
      <c r="EN8" s="43">
        <v>10</v>
      </c>
      <c r="EO8" s="42" t="s">
        <v>130</v>
      </c>
      <c r="EP8" s="43">
        <v>0</v>
      </c>
      <c r="EQ8" s="152" t="s">
        <v>131</v>
      </c>
      <c r="ER8" s="172">
        <f>IF(EQ8="No",0,(IF(EQ8="Yes",10,(IF(EQ8="Unknown",0," ")))))</f>
        <v>10</v>
      </c>
      <c r="ES8" s="42" t="s">
        <v>130</v>
      </c>
      <c r="ET8" s="43">
        <v>0</v>
      </c>
      <c r="EU8" s="42" t="s">
        <v>131</v>
      </c>
      <c r="EV8" s="43">
        <v>10</v>
      </c>
      <c r="EW8" s="42" t="s">
        <v>130</v>
      </c>
      <c r="EX8" s="43">
        <v>0</v>
      </c>
      <c r="EY8" s="42" t="s">
        <v>130</v>
      </c>
      <c r="EZ8" s="43">
        <v>0</v>
      </c>
      <c r="FA8" s="42" t="s">
        <v>130</v>
      </c>
      <c r="FB8" s="43">
        <v>0</v>
      </c>
      <c r="FC8" s="42" t="s">
        <v>130</v>
      </c>
      <c r="FD8" s="43">
        <v>0</v>
      </c>
      <c r="FE8" s="42" t="s">
        <v>130</v>
      </c>
      <c r="FF8" s="43">
        <v>0</v>
      </c>
      <c r="FG8" s="42" t="s">
        <v>130</v>
      </c>
      <c r="FH8" s="43">
        <v>0</v>
      </c>
      <c r="FI8" s="42" t="s">
        <v>130</v>
      </c>
      <c r="FJ8" s="43">
        <v>0</v>
      </c>
      <c r="FK8" s="42" t="s">
        <v>130</v>
      </c>
      <c r="FL8" s="43">
        <v>0</v>
      </c>
      <c r="FM8" s="42" t="s">
        <v>130</v>
      </c>
      <c r="FN8" s="43">
        <v>0</v>
      </c>
      <c r="FO8" s="42" t="s">
        <v>131</v>
      </c>
      <c r="FP8" s="43">
        <v>10</v>
      </c>
      <c r="FQ8" s="42" t="s">
        <v>131</v>
      </c>
      <c r="FR8" s="43">
        <v>10</v>
      </c>
      <c r="FS8" s="42" t="s">
        <v>130</v>
      </c>
      <c r="FT8" s="43">
        <v>0</v>
      </c>
      <c r="FU8" s="42" t="s">
        <v>130</v>
      </c>
      <c r="FV8" s="43">
        <v>0</v>
      </c>
      <c r="FW8" s="42" t="s">
        <v>130</v>
      </c>
      <c r="FX8" s="43">
        <v>0</v>
      </c>
      <c r="FY8" s="42" t="s">
        <v>130</v>
      </c>
      <c r="FZ8" s="43">
        <v>0</v>
      </c>
      <c r="GA8" s="42" t="s">
        <v>130</v>
      </c>
      <c r="GB8" s="43">
        <v>0</v>
      </c>
      <c r="GC8" s="42" t="s">
        <v>130</v>
      </c>
      <c r="GD8" s="43">
        <v>0</v>
      </c>
      <c r="GE8" s="42" t="s">
        <v>131</v>
      </c>
      <c r="GF8" s="43">
        <v>10</v>
      </c>
      <c r="GG8" s="42" t="s">
        <v>130</v>
      </c>
      <c r="GH8" s="43">
        <v>0</v>
      </c>
      <c r="GI8" s="42" t="s">
        <v>130</v>
      </c>
      <c r="GJ8" s="43">
        <v>0</v>
      </c>
      <c r="GK8" s="42" t="s">
        <v>130</v>
      </c>
      <c r="GL8" s="43">
        <v>0</v>
      </c>
      <c r="GM8" s="42" t="s">
        <v>130</v>
      </c>
      <c r="GN8" s="43">
        <v>0</v>
      </c>
      <c r="GO8" s="42" t="s">
        <v>130</v>
      </c>
      <c r="GP8" s="43">
        <v>0</v>
      </c>
      <c r="GQ8" s="42" t="s">
        <v>130</v>
      </c>
      <c r="GR8" s="43">
        <v>0</v>
      </c>
      <c r="GS8" s="42" t="s">
        <v>130</v>
      </c>
      <c r="GT8" s="43">
        <v>0</v>
      </c>
      <c r="GU8" s="65" t="s">
        <v>130</v>
      </c>
      <c r="GV8" s="66">
        <v>0</v>
      </c>
    </row>
    <row r="9" spans="1:204" ht="75.95" customHeight="1">
      <c r="A9" s="4"/>
      <c r="B9" s="10"/>
      <c r="C9" s="11" t="s">
        <v>132</v>
      </c>
      <c r="D9" s="13" t="s">
        <v>133</v>
      </c>
      <c r="E9" s="65" t="s">
        <v>130</v>
      </c>
      <c r="F9" s="66">
        <v>0</v>
      </c>
      <c r="G9" s="42"/>
      <c r="H9" s="43" t="s">
        <v>134</v>
      </c>
      <c r="I9" s="65" t="s">
        <v>131</v>
      </c>
      <c r="J9" s="66">
        <v>5</v>
      </c>
      <c r="K9" s="42" t="s">
        <v>130</v>
      </c>
      <c r="L9" s="43">
        <v>0</v>
      </c>
      <c r="M9" s="42" t="s">
        <v>130</v>
      </c>
      <c r="N9" s="43">
        <v>0</v>
      </c>
      <c r="O9" s="42"/>
      <c r="P9" s="43" t="s">
        <v>134</v>
      </c>
      <c r="Q9" s="42" t="s">
        <v>130</v>
      </c>
      <c r="R9" s="43">
        <v>0</v>
      </c>
      <c r="S9" s="42" t="s">
        <v>130</v>
      </c>
      <c r="T9" s="43">
        <v>0</v>
      </c>
      <c r="U9" s="42" t="s">
        <v>130</v>
      </c>
      <c r="V9" s="43">
        <v>0</v>
      </c>
      <c r="W9" s="42" t="s">
        <v>130</v>
      </c>
      <c r="X9" s="43">
        <v>0</v>
      </c>
      <c r="Y9" s="42" t="s">
        <v>130</v>
      </c>
      <c r="Z9" s="43">
        <v>0</v>
      </c>
      <c r="AA9" s="42" t="s">
        <v>130</v>
      </c>
      <c r="AB9" s="43">
        <v>0</v>
      </c>
      <c r="AC9" s="42" t="s">
        <v>130</v>
      </c>
      <c r="AD9" s="43">
        <v>0</v>
      </c>
      <c r="AE9" s="42" t="s">
        <v>130</v>
      </c>
      <c r="AF9" s="43">
        <v>0</v>
      </c>
      <c r="AG9" s="42" t="s">
        <v>130</v>
      </c>
      <c r="AH9" s="43">
        <v>0</v>
      </c>
      <c r="AI9" s="42" t="s">
        <v>130</v>
      </c>
      <c r="AJ9" s="43">
        <v>0</v>
      </c>
      <c r="AK9" s="42"/>
      <c r="AL9" s="43" t="s">
        <v>134</v>
      </c>
      <c r="AM9" s="42" t="s">
        <v>130</v>
      </c>
      <c r="AN9" s="43">
        <v>0</v>
      </c>
      <c r="AO9" s="42" t="s">
        <v>130</v>
      </c>
      <c r="AP9" s="43">
        <v>0</v>
      </c>
      <c r="AQ9" s="42" t="s">
        <v>130</v>
      </c>
      <c r="AR9" s="43">
        <v>0</v>
      </c>
      <c r="AS9" s="42" t="s">
        <v>130</v>
      </c>
      <c r="AT9" s="43">
        <v>0</v>
      </c>
      <c r="AU9" s="42" t="s">
        <v>130</v>
      </c>
      <c r="AV9" s="43">
        <v>0</v>
      </c>
      <c r="AW9" s="42"/>
      <c r="AX9" s="43" t="s">
        <v>134</v>
      </c>
      <c r="AY9" s="42" t="s">
        <v>130</v>
      </c>
      <c r="AZ9" s="43">
        <v>0</v>
      </c>
      <c r="BA9" s="42" t="s">
        <v>130</v>
      </c>
      <c r="BB9" s="43">
        <v>0</v>
      </c>
      <c r="BC9" s="42" t="s">
        <v>131</v>
      </c>
      <c r="BD9" s="43">
        <v>5</v>
      </c>
      <c r="BE9" s="42" t="s">
        <v>130</v>
      </c>
      <c r="BF9" s="43">
        <v>0</v>
      </c>
      <c r="BG9" s="42" t="s">
        <v>130</v>
      </c>
      <c r="BH9" s="43">
        <v>0</v>
      </c>
      <c r="BI9" s="65" t="s">
        <v>130</v>
      </c>
      <c r="BJ9" s="66">
        <v>0</v>
      </c>
      <c r="BK9" s="42" t="s">
        <v>130</v>
      </c>
      <c r="BL9" s="43">
        <v>0</v>
      </c>
      <c r="BM9" s="152" t="s">
        <v>130</v>
      </c>
      <c r="BN9" s="151">
        <f>IF(BM8="Yes","N/A",IF(BM9="No",0,(IF(BM9="Yes",5,(IF(BM9="Unknown",0," "))))))</f>
        <v>0</v>
      </c>
      <c r="BO9" s="42" t="s">
        <v>130</v>
      </c>
      <c r="BP9" s="43">
        <v>0</v>
      </c>
      <c r="BQ9" s="42" t="s">
        <v>130</v>
      </c>
      <c r="BR9" s="43">
        <v>0</v>
      </c>
      <c r="BS9" s="42" t="s">
        <v>130</v>
      </c>
      <c r="BT9" s="43">
        <v>0</v>
      </c>
      <c r="BU9" s="42"/>
      <c r="BV9" s="43" t="s">
        <v>134</v>
      </c>
      <c r="BW9" s="42" t="s">
        <v>130</v>
      </c>
      <c r="BX9" s="43">
        <v>0</v>
      </c>
      <c r="BY9" s="42" t="s">
        <v>130</v>
      </c>
      <c r="BZ9" s="43">
        <v>0</v>
      </c>
      <c r="CA9" s="42"/>
      <c r="CB9" s="43" t="s">
        <v>134</v>
      </c>
      <c r="CC9" s="42"/>
      <c r="CD9" s="43" t="s">
        <v>134</v>
      </c>
      <c r="CE9" s="42" t="s">
        <v>130</v>
      </c>
      <c r="CF9" s="43">
        <v>0</v>
      </c>
      <c r="CG9" s="42" t="s">
        <v>130</v>
      </c>
      <c r="CH9" s="43">
        <v>0</v>
      </c>
      <c r="CI9" s="42"/>
      <c r="CJ9" s="43" t="s">
        <v>134</v>
      </c>
      <c r="CK9" s="42" t="s">
        <v>130</v>
      </c>
      <c r="CL9" s="43">
        <v>0</v>
      </c>
      <c r="CM9" s="42" t="s">
        <v>130</v>
      </c>
      <c r="CN9" s="43">
        <v>0</v>
      </c>
      <c r="CO9" s="42" t="s">
        <v>130</v>
      </c>
      <c r="CP9" s="43">
        <v>0</v>
      </c>
      <c r="CQ9" s="42" t="s">
        <v>130</v>
      </c>
      <c r="CR9" s="43">
        <v>0</v>
      </c>
      <c r="CS9" s="42"/>
      <c r="CT9" s="43" t="s">
        <v>134</v>
      </c>
      <c r="CU9" s="152" t="s">
        <v>130</v>
      </c>
      <c r="CV9" s="151">
        <f>IF(CU8="Yes","N/A",IF(CU9="No",0,(IF(CU9="Yes",5,(IF(CU9="Unknown",0," "))))))</f>
        <v>0</v>
      </c>
      <c r="CW9" s="42" t="s">
        <v>130</v>
      </c>
      <c r="CX9" s="43">
        <v>0</v>
      </c>
      <c r="CY9" s="42" t="s">
        <v>130</v>
      </c>
      <c r="CZ9" s="43">
        <v>0</v>
      </c>
      <c r="DA9" s="42" t="s">
        <v>130</v>
      </c>
      <c r="DB9" s="43">
        <v>0</v>
      </c>
      <c r="DC9" s="42" t="s">
        <v>130</v>
      </c>
      <c r="DD9" s="43">
        <v>0</v>
      </c>
      <c r="DE9" s="42" t="s">
        <v>130</v>
      </c>
      <c r="DF9" s="43">
        <v>0</v>
      </c>
      <c r="DG9" s="42" t="s">
        <v>130</v>
      </c>
      <c r="DH9" s="43">
        <v>0</v>
      </c>
      <c r="DI9" s="42" t="s">
        <v>130</v>
      </c>
      <c r="DJ9" s="43">
        <v>0</v>
      </c>
      <c r="DK9" s="42" t="s">
        <v>130</v>
      </c>
      <c r="DL9" s="43">
        <v>0</v>
      </c>
      <c r="DM9" s="42" t="s">
        <v>130</v>
      </c>
      <c r="DN9" s="43">
        <v>0</v>
      </c>
      <c r="DO9" s="42" t="s">
        <v>130</v>
      </c>
      <c r="DP9" s="43">
        <v>0</v>
      </c>
      <c r="DQ9" s="42"/>
      <c r="DR9" s="43" t="s">
        <v>135</v>
      </c>
      <c r="DS9" s="42" t="s">
        <v>130</v>
      </c>
      <c r="DT9" s="43">
        <v>0</v>
      </c>
      <c r="DU9" s="42" t="s">
        <v>130</v>
      </c>
      <c r="DV9" s="43">
        <v>0</v>
      </c>
      <c r="DW9" s="42"/>
      <c r="DX9" s="43" t="s">
        <v>134</v>
      </c>
      <c r="DY9" s="42" t="s">
        <v>130</v>
      </c>
      <c r="DZ9" s="43">
        <v>0</v>
      </c>
      <c r="EA9" s="42" t="s">
        <v>130</v>
      </c>
      <c r="EB9" s="43">
        <v>0</v>
      </c>
      <c r="EC9" s="42" t="s">
        <v>130</v>
      </c>
      <c r="ED9" s="43">
        <v>0</v>
      </c>
      <c r="EE9" s="42" t="s">
        <v>131</v>
      </c>
      <c r="EF9" s="43">
        <v>5</v>
      </c>
      <c r="EG9" s="42" t="s">
        <v>130</v>
      </c>
      <c r="EH9" s="43">
        <v>0</v>
      </c>
      <c r="EI9" s="42" t="s">
        <v>130</v>
      </c>
      <c r="EJ9" s="43">
        <v>0</v>
      </c>
      <c r="EK9" s="42" t="s">
        <v>130</v>
      </c>
      <c r="EL9" s="43">
        <v>0</v>
      </c>
      <c r="EM9" s="42"/>
      <c r="EN9" s="43" t="s">
        <v>134</v>
      </c>
      <c r="EO9" s="42" t="s">
        <v>130</v>
      </c>
      <c r="EP9" s="43">
        <v>0</v>
      </c>
      <c r="EQ9" s="152" t="s">
        <v>131</v>
      </c>
      <c r="ER9" s="172" t="str">
        <f>IF(EQ8="Yes","N/A",IF(EQ9="No",0,(IF(EQ9="Yes",5,(IF(EQ9="Unknown",0," "))))))</f>
        <v>N/A</v>
      </c>
      <c r="ES9" s="42" t="s">
        <v>130</v>
      </c>
      <c r="ET9" s="43">
        <v>0</v>
      </c>
      <c r="EU9" s="42"/>
      <c r="EV9" s="43" t="s">
        <v>134</v>
      </c>
      <c r="EW9" s="42" t="s">
        <v>130</v>
      </c>
      <c r="EX9" s="43">
        <v>0</v>
      </c>
      <c r="EY9" s="42" t="s">
        <v>130</v>
      </c>
      <c r="EZ9" s="43">
        <v>0</v>
      </c>
      <c r="FA9" s="42" t="s">
        <v>131</v>
      </c>
      <c r="FB9" s="43">
        <v>5</v>
      </c>
      <c r="FC9" s="42" t="s">
        <v>130</v>
      </c>
      <c r="FD9" s="43">
        <v>0</v>
      </c>
      <c r="FE9" s="42" t="s">
        <v>131</v>
      </c>
      <c r="FF9" s="43">
        <v>5</v>
      </c>
      <c r="FG9" s="42" t="s">
        <v>130</v>
      </c>
      <c r="FH9" s="43">
        <v>0</v>
      </c>
      <c r="FI9" s="42" t="s">
        <v>130</v>
      </c>
      <c r="FJ9" s="43">
        <v>0</v>
      </c>
      <c r="FK9" s="42" t="s">
        <v>130</v>
      </c>
      <c r="FL9" s="43">
        <v>0</v>
      </c>
      <c r="FM9" s="42" t="s">
        <v>130</v>
      </c>
      <c r="FN9" s="43">
        <v>0</v>
      </c>
      <c r="FO9" s="42"/>
      <c r="FP9" s="43" t="s">
        <v>134</v>
      </c>
      <c r="FQ9" s="42"/>
      <c r="FR9" s="43" t="s">
        <v>134</v>
      </c>
      <c r="FS9" s="42" t="s">
        <v>130</v>
      </c>
      <c r="FT9" s="43">
        <v>0</v>
      </c>
      <c r="FU9" s="42" t="s">
        <v>131</v>
      </c>
      <c r="FV9" s="43">
        <v>5</v>
      </c>
      <c r="FW9" s="42" t="s">
        <v>130</v>
      </c>
      <c r="FX9" s="43">
        <v>0</v>
      </c>
      <c r="FY9" s="42" t="s">
        <v>130</v>
      </c>
      <c r="FZ9" s="43">
        <v>0</v>
      </c>
      <c r="GA9" s="42" t="s">
        <v>130</v>
      </c>
      <c r="GB9" s="43">
        <v>0</v>
      </c>
      <c r="GC9" s="42" t="s">
        <v>131</v>
      </c>
      <c r="GD9" s="43">
        <v>5</v>
      </c>
      <c r="GE9" s="42"/>
      <c r="GF9" s="43" t="s">
        <v>134</v>
      </c>
      <c r="GG9" s="42" t="s">
        <v>130</v>
      </c>
      <c r="GH9" s="43">
        <v>0</v>
      </c>
      <c r="GI9" s="42" t="s">
        <v>130</v>
      </c>
      <c r="GJ9" s="43">
        <v>0</v>
      </c>
      <c r="GK9" s="42" t="s">
        <v>130</v>
      </c>
      <c r="GL9" s="43">
        <v>0</v>
      </c>
      <c r="GM9" s="42" t="s">
        <v>130</v>
      </c>
      <c r="GN9" s="43">
        <v>0</v>
      </c>
      <c r="GO9" s="42" t="s">
        <v>130</v>
      </c>
      <c r="GP9" s="43">
        <v>0</v>
      </c>
      <c r="GQ9" s="42" t="s">
        <v>130</v>
      </c>
      <c r="GR9" s="43">
        <v>0</v>
      </c>
      <c r="GS9" s="42" t="s">
        <v>130</v>
      </c>
      <c r="GT9" s="43">
        <v>0</v>
      </c>
      <c r="GU9" s="65" t="s">
        <v>130</v>
      </c>
      <c r="GV9" s="66">
        <v>0</v>
      </c>
    </row>
    <row r="10" spans="1:204" ht="42.95" customHeight="1">
      <c r="A10" s="4"/>
      <c r="B10" s="10"/>
      <c r="C10" s="11" t="s">
        <v>136</v>
      </c>
      <c r="D10" s="14" t="s">
        <v>137</v>
      </c>
      <c r="E10" s="65" t="s">
        <v>131</v>
      </c>
      <c r="F10" s="66">
        <v>2</v>
      </c>
      <c r="G10" s="42"/>
      <c r="H10" s="43" t="s">
        <v>134</v>
      </c>
      <c r="I10" s="65"/>
      <c r="J10" s="66" t="s">
        <v>134</v>
      </c>
      <c r="K10" s="42" t="s">
        <v>131</v>
      </c>
      <c r="L10" s="43">
        <v>2</v>
      </c>
      <c r="M10" s="42" t="s">
        <v>131</v>
      </c>
      <c r="N10" s="43">
        <v>2</v>
      </c>
      <c r="O10" s="42"/>
      <c r="P10" s="43" t="s">
        <v>134</v>
      </c>
      <c r="Q10" s="42" t="s">
        <v>131</v>
      </c>
      <c r="R10" s="43">
        <v>2</v>
      </c>
      <c r="S10" s="42" t="s">
        <v>131</v>
      </c>
      <c r="T10" s="43">
        <v>2</v>
      </c>
      <c r="U10" s="42" t="s">
        <v>131</v>
      </c>
      <c r="V10" s="43">
        <v>2</v>
      </c>
      <c r="W10" s="42" t="s">
        <v>131</v>
      </c>
      <c r="X10" s="43">
        <v>2</v>
      </c>
      <c r="Y10" s="42" t="s">
        <v>131</v>
      </c>
      <c r="Z10" s="43">
        <v>2</v>
      </c>
      <c r="AA10" s="42" t="s">
        <v>131</v>
      </c>
      <c r="AB10" s="43">
        <v>2</v>
      </c>
      <c r="AC10" s="42" t="s">
        <v>131</v>
      </c>
      <c r="AD10" s="43">
        <v>2</v>
      </c>
      <c r="AE10" s="42" t="s">
        <v>131</v>
      </c>
      <c r="AF10" s="43">
        <v>2</v>
      </c>
      <c r="AG10" s="42" t="s">
        <v>131</v>
      </c>
      <c r="AH10" s="43">
        <v>2</v>
      </c>
      <c r="AI10" s="42" t="s">
        <v>131</v>
      </c>
      <c r="AJ10" s="43">
        <v>2</v>
      </c>
      <c r="AK10" s="42"/>
      <c r="AL10" s="43" t="s">
        <v>134</v>
      </c>
      <c r="AM10" s="42" t="s">
        <v>131</v>
      </c>
      <c r="AN10" s="43">
        <v>2</v>
      </c>
      <c r="AO10" s="42" t="s">
        <v>131</v>
      </c>
      <c r="AP10" s="43">
        <v>2</v>
      </c>
      <c r="AQ10" s="42" t="s">
        <v>131</v>
      </c>
      <c r="AR10" s="43">
        <v>2</v>
      </c>
      <c r="AS10" s="42" t="s">
        <v>131</v>
      </c>
      <c r="AT10" s="43">
        <v>2</v>
      </c>
      <c r="AU10" s="42" t="s">
        <v>131</v>
      </c>
      <c r="AV10" s="43">
        <v>2</v>
      </c>
      <c r="AW10" s="42"/>
      <c r="AX10" s="43" t="s">
        <v>134</v>
      </c>
      <c r="AY10" s="42" t="s">
        <v>131</v>
      </c>
      <c r="AZ10" s="43">
        <v>2</v>
      </c>
      <c r="BA10" s="42" t="s">
        <v>131</v>
      </c>
      <c r="BB10" s="43">
        <v>2</v>
      </c>
      <c r="BC10" s="42"/>
      <c r="BD10" s="43" t="s">
        <v>134</v>
      </c>
      <c r="BE10" s="42" t="s">
        <v>131</v>
      </c>
      <c r="BF10" s="43">
        <v>2</v>
      </c>
      <c r="BG10" s="42" t="s">
        <v>131</v>
      </c>
      <c r="BH10" s="43">
        <v>2</v>
      </c>
      <c r="BI10" s="65" t="s">
        <v>131</v>
      </c>
      <c r="BJ10" s="66">
        <v>2</v>
      </c>
      <c r="BK10" s="42" t="s">
        <v>131</v>
      </c>
      <c r="BL10" s="43">
        <v>2</v>
      </c>
      <c r="BM10" s="152" t="s">
        <v>131</v>
      </c>
      <c r="BN10" s="151">
        <f>IF(BM8="Yes","N/A",IF(BM9="Yes","N/A",IF(BM10="No",0,(IF(BM10="Yes",2,(IF(BM10="Unknown",0," ")))))))</f>
        <v>2</v>
      </c>
      <c r="BO10" s="42" t="s">
        <v>131</v>
      </c>
      <c r="BP10" s="43">
        <v>2</v>
      </c>
      <c r="BQ10" s="42" t="s">
        <v>131</v>
      </c>
      <c r="BR10" s="43">
        <v>2</v>
      </c>
      <c r="BS10" s="42" t="s">
        <v>131</v>
      </c>
      <c r="BT10" s="43">
        <v>2</v>
      </c>
      <c r="BU10" s="42"/>
      <c r="BV10" s="43" t="s">
        <v>134</v>
      </c>
      <c r="BW10" s="42" t="s">
        <v>131</v>
      </c>
      <c r="BX10" s="43">
        <v>2</v>
      </c>
      <c r="BY10" s="42" t="s">
        <v>131</v>
      </c>
      <c r="BZ10" s="43">
        <v>2</v>
      </c>
      <c r="CA10" s="42"/>
      <c r="CB10" s="43" t="s">
        <v>134</v>
      </c>
      <c r="CC10" s="42"/>
      <c r="CD10" s="43" t="s">
        <v>134</v>
      </c>
      <c r="CE10" s="42" t="s">
        <v>131</v>
      </c>
      <c r="CF10" s="43">
        <v>2</v>
      </c>
      <c r="CG10" s="42" t="s">
        <v>131</v>
      </c>
      <c r="CH10" s="43">
        <v>2</v>
      </c>
      <c r="CI10" s="42"/>
      <c r="CJ10" s="43" t="s">
        <v>134</v>
      </c>
      <c r="CK10" s="42" t="s">
        <v>131</v>
      </c>
      <c r="CL10" s="43">
        <v>2</v>
      </c>
      <c r="CM10" s="42" t="s">
        <v>131</v>
      </c>
      <c r="CN10" s="43">
        <v>2</v>
      </c>
      <c r="CO10" s="42" t="s">
        <v>130</v>
      </c>
      <c r="CP10" s="43">
        <v>0</v>
      </c>
      <c r="CQ10" s="42" t="s">
        <v>131</v>
      </c>
      <c r="CR10" s="43">
        <v>2</v>
      </c>
      <c r="CS10" s="42"/>
      <c r="CT10" s="43" t="s">
        <v>134</v>
      </c>
      <c r="CU10" s="152" t="s">
        <v>131</v>
      </c>
      <c r="CV10" s="151">
        <f>IF(CU8="Yes","N/A",IF(CU9="Yes","N/A",IF(CU10="No",0,(IF(CU10="Yes",2,(IF(CU10="Unknown",0," ")))))))</f>
        <v>2</v>
      </c>
      <c r="CW10" s="42" t="s">
        <v>131</v>
      </c>
      <c r="CX10" s="43">
        <v>2</v>
      </c>
      <c r="CY10" s="42" t="s">
        <v>131</v>
      </c>
      <c r="CZ10" s="43">
        <v>2</v>
      </c>
      <c r="DA10" s="42" t="s">
        <v>131</v>
      </c>
      <c r="DB10" s="43">
        <v>2</v>
      </c>
      <c r="DC10" s="42" t="s">
        <v>131</v>
      </c>
      <c r="DD10" s="43">
        <v>2</v>
      </c>
      <c r="DE10" s="42" t="s">
        <v>131</v>
      </c>
      <c r="DF10" s="43">
        <v>2</v>
      </c>
      <c r="DG10" s="42" t="s">
        <v>131</v>
      </c>
      <c r="DH10" s="43">
        <v>2</v>
      </c>
      <c r="DI10" s="42" t="s">
        <v>131</v>
      </c>
      <c r="DJ10" s="43">
        <v>2</v>
      </c>
      <c r="DK10" s="42" t="s">
        <v>131</v>
      </c>
      <c r="DL10" s="43">
        <v>2</v>
      </c>
      <c r="DM10" s="42" t="s">
        <v>130</v>
      </c>
      <c r="DN10" s="43">
        <v>0</v>
      </c>
      <c r="DO10" s="42" t="s">
        <v>131</v>
      </c>
      <c r="DP10" s="43">
        <v>2</v>
      </c>
      <c r="DQ10" s="42" t="s">
        <v>131</v>
      </c>
      <c r="DR10" s="43">
        <v>2</v>
      </c>
      <c r="DS10" s="42" t="s">
        <v>131</v>
      </c>
      <c r="DT10" s="43">
        <v>2</v>
      </c>
      <c r="DU10" s="42" t="s">
        <v>131</v>
      </c>
      <c r="DV10" s="43">
        <v>2</v>
      </c>
      <c r="DW10" s="42"/>
      <c r="DX10" s="43" t="s">
        <v>134</v>
      </c>
      <c r="DY10" s="42" t="s">
        <v>131</v>
      </c>
      <c r="DZ10" s="43">
        <v>2</v>
      </c>
      <c r="EA10" s="42" t="s">
        <v>131</v>
      </c>
      <c r="EB10" s="43">
        <v>2</v>
      </c>
      <c r="EC10" s="42" t="s">
        <v>131</v>
      </c>
      <c r="ED10" s="43">
        <v>2</v>
      </c>
      <c r="EE10" s="42"/>
      <c r="EF10" s="43" t="s">
        <v>134</v>
      </c>
      <c r="EG10" s="42" t="s">
        <v>131</v>
      </c>
      <c r="EH10" s="43">
        <v>2</v>
      </c>
      <c r="EI10" s="42" t="s">
        <v>131</v>
      </c>
      <c r="EJ10" s="43">
        <v>2</v>
      </c>
      <c r="EK10" s="42" t="s">
        <v>131</v>
      </c>
      <c r="EL10" s="43">
        <v>2</v>
      </c>
      <c r="EM10" s="42"/>
      <c r="EN10" s="43" t="s">
        <v>134</v>
      </c>
      <c r="EO10" s="42" t="s">
        <v>131</v>
      </c>
      <c r="EP10" s="43">
        <v>2</v>
      </c>
      <c r="EQ10" s="152"/>
      <c r="ER10" s="172" t="str">
        <f>IF(EQ8="Yes","N/A",IF(EQ9="Yes","N/A",IF(EQ10="No",0,(IF(EQ10="Yes",2,(IF(EQ10="Unknown",0," ")))))))</f>
        <v>N/A</v>
      </c>
      <c r="ES10" s="42" t="s">
        <v>131</v>
      </c>
      <c r="ET10" s="43">
        <v>2</v>
      </c>
      <c r="EU10" s="42"/>
      <c r="EV10" s="43" t="s">
        <v>134</v>
      </c>
      <c r="EW10" s="42" t="s">
        <v>131</v>
      </c>
      <c r="EX10" s="43">
        <v>2</v>
      </c>
      <c r="EY10" s="42" t="s">
        <v>131</v>
      </c>
      <c r="EZ10" s="43">
        <v>2</v>
      </c>
      <c r="FA10" s="42"/>
      <c r="FB10" s="43" t="s">
        <v>134</v>
      </c>
      <c r="FC10" s="42" t="s">
        <v>131</v>
      </c>
      <c r="FD10" s="43">
        <v>2</v>
      </c>
      <c r="FE10" s="42"/>
      <c r="FF10" s="43" t="s">
        <v>134</v>
      </c>
      <c r="FG10" s="42" t="s">
        <v>131</v>
      </c>
      <c r="FH10" s="43">
        <v>2</v>
      </c>
      <c r="FI10" s="42" t="s">
        <v>131</v>
      </c>
      <c r="FJ10" s="43">
        <v>2</v>
      </c>
      <c r="FK10" s="42" t="s">
        <v>131</v>
      </c>
      <c r="FL10" s="43">
        <v>2</v>
      </c>
      <c r="FM10" s="42" t="s">
        <v>131</v>
      </c>
      <c r="FN10" s="43">
        <v>2</v>
      </c>
      <c r="FO10" s="42"/>
      <c r="FP10" s="43" t="s">
        <v>134</v>
      </c>
      <c r="FQ10" s="42"/>
      <c r="FR10" s="43" t="s">
        <v>134</v>
      </c>
      <c r="FS10" s="42" t="s">
        <v>131</v>
      </c>
      <c r="FT10" s="43">
        <v>2</v>
      </c>
      <c r="FU10" s="42" t="s">
        <v>131</v>
      </c>
      <c r="FV10" s="43" t="s">
        <v>134</v>
      </c>
      <c r="FW10" s="42" t="s">
        <v>130</v>
      </c>
      <c r="FX10" s="43">
        <v>0</v>
      </c>
      <c r="FY10" s="42" t="s">
        <v>131</v>
      </c>
      <c r="FZ10" s="43">
        <v>2</v>
      </c>
      <c r="GA10" s="42" t="s">
        <v>131</v>
      </c>
      <c r="GB10" s="43">
        <v>2</v>
      </c>
      <c r="GC10" s="42"/>
      <c r="GD10" s="43" t="s">
        <v>134</v>
      </c>
      <c r="GE10" s="42"/>
      <c r="GF10" s="43" t="s">
        <v>134</v>
      </c>
      <c r="GG10" s="42" t="s">
        <v>131</v>
      </c>
      <c r="GH10" s="43">
        <v>2</v>
      </c>
      <c r="GI10" s="42" t="s">
        <v>131</v>
      </c>
      <c r="GJ10" s="43">
        <v>2</v>
      </c>
      <c r="GK10" s="42" t="s">
        <v>131</v>
      </c>
      <c r="GL10" s="43">
        <v>2</v>
      </c>
      <c r="GM10" s="42" t="s">
        <v>131</v>
      </c>
      <c r="GN10" s="43">
        <v>2</v>
      </c>
      <c r="GO10" s="42" t="s">
        <v>131</v>
      </c>
      <c r="GP10" s="43">
        <v>2</v>
      </c>
      <c r="GQ10" s="42" t="s">
        <v>131</v>
      </c>
      <c r="GR10" s="43">
        <v>2</v>
      </c>
      <c r="GS10" s="42" t="s">
        <v>131</v>
      </c>
      <c r="GT10" s="43">
        <v>2</v>
      </c>
      <c r="GU10" s="65" t="s">
        <v>131</v>
      </c>
      <c r="GV10" s="66">
        <v>2</v>
      </c>
    </row>
    <row r="11" spans="1:204" ht="72.95" customHeight="1">
      <c r="A11" s="4"/>
      <c r="B11" s="10"/>
      <c r="C11" s="11" t="s">
        <v>138</v>
      </c>
      <c r="D11" s="14" t="s">
        <v>139</v>
      </c>
      <c r="E11" s="65" t="s">
        <v>140</v>
      </c>
      <c r="F11" s="66">
        <v>0</v>
      </c>
      <c r="G11" s="42" t="s">
        <v>141</v>
      </c>
      <c r="H11" s="43">
        <v>5</v>
      </c>
      <c r="I11" s="65" t="s">
        <v>141</v>
      </c>
      <c r="J11" s="66">
        <v>5</v>
      </c>
      <c r="K11" s="42" t="s">
        <v>141</v>
      </c>
      <c r="L11" s="43">
        <v>5</v>
      </c>
      <c r="M11" s="42" t="s">
        <v>141</v>
      </c>
      <c r="N11" s="43">
        <v>5</v>
      </c>
      <c r="O11" s="42" t="s">
        <v>141</v>
      </c>
      <c r="P11" s="43">
        <v>5</v>
      </c>
      <c r="Q11" s="42" t="s">
        <v>142</v>
      </c>
      <c r="R11" s="43">
        <v>0</v>
      </c>
      <c r="S11" s="42" t="s">
        <v>141</v>
      </c>
      <c r="T11" s="43">
        <v>5</v>
      </c>
      <c r="U11" s="42" t="s">
        <v>140</v>
      </c>
      <c r="V11" s="43">
        <v>0</v>
      </c>
      <c r="W11" s="42" t="s">
        <v>142</v>
      </c>
      <c r="X11" s="43">
        <v>0</v>
      </c>
      <c r="Y11" s="42" t="s">
        <v>141</v>
      </c>
      <c r="Z11" s="43">
        <v>5</v>
      </c>
      <c r="AA11" s="42" t="s">
        <v>140</v>
      </c>
      <c r="AB11" s="43">
        <v>0</v>
      </c>
      <c r="AC11" s="42" t="s">
        <v>141</v>
      </c>
      <c r="AD11" s="43">
        <v>5</v>
      </c>
      <c r="AE11" s="42" t="s">
        <v>143</v>
      </c>
      <c r="AF11" s="43">
        <v>2</v>
      </c>
      <c r="AG11" s="42" t="s">
        <v>141</v>
      </c>
      <c r="AH11" s="43">
        <v>5</v>
      </c>
      <c r="AI11" s="42" t="s">
        <v>141</v>
      </c>
      <c r="AJ11" s="43">
        <v>5</v>
      </c>
      <c r="AK11" s="42" t="s">
        <v>142</v>
      </c>
      <c r="AL11" s="43">
        <v>0</v>
      </c>
      <c r="AM11" s="42" t="s">
        <v>141</v>
      </c>
      <c r="AN11" s="43">
        <v>5</v>
      </c>
      <c r="AO11" s="42" t="s">
        <v>142</v>
      </c>
      <c r="AP11" s="43">
        <v>0</v>
      </c>
      <c r="AQ11" s="42" t="s">
        <v>143</v>
      </c>
      <c r="AR11" s="43">
        <v>2</v>
      </c>
      <c r="AS11" s="42" t="s">
        <v>141</v>
      </c>
      <c r="AT11" s="43">
        <v>5</v>
      </c>
      <c r="AU11" s="42" t="s">
        <v>141</v>
      </c>
      <c r="AV11" s="43">
        <v>5</v>
      </c>
      <c r="AW11" s="42" t="s">
        <v>141</v>
      </c>
      <c r="AX11" s="43">
        <v>5</v>
      </c>
      <c r="AY11" s="42" t="s">
        <v>140</v>
      </c>
      <c r="AZ11" s="43">
        <v>0</v>
      </c>
      <c r="BA11" s="42" t="s">
        <v>141</v>
      </c>
      <c r="BB11" s="43">
        <v>5</v>
      </c>
      <c r="BC11" s="42" t="s">
        <v>142</v>
      </c>
      <c r="BD11" s="43">
        <v>0</v>
      </c>
      <c r="BE11" s="42" t="s">
        <v>140</v>
      </c>
      <c r="BF11" s="43">
        <v>0</v>
      </c>
      <c r="BG11" s="42" t="s">
        <v>143</v>
      </c>
      <c r="BH11" s="43">
        <v>2</v>
      </c>
      <c r="BI11" s="65" t="s">
        <v>143</v>
      </c>
      <c r="BJ11" s="66">
        <v>2</v>
      </c>
      <c r="BK11" s="42" t="s">
        <v>141</v>
      </c>
      <c r="BL11" s="43">
        <v>5</v>
      </c>
      <c r="BM11" s="152" t="s">
        <v>141</v>
      </c>
      <c r="BN11" s="151">
        <f>IF(BM11="No date found",0,(IF(BM11="Less than 2 years",5,(IF(BM11="2-5 years",2,(IF(BM11="Greater than 5 years",0," ")))))))</f>
        <v>5</v>
      </c>
      <c r="BO11" s="42" t="s">
        <v>142</v>
      </c>
      <c r="BP11" s="43">
        <v>0</v>
      </c>
      <c r="BQ11" s="42" t="s">
        <v>141</v>
      </c>
      <c r="BR11" s="43">
        <v>5</v>
      </c>
      <c r="BS11" s="42" t="s">
        <v>143</v>
      </c>
      <c r="BT11" s="43">
        <v>2</v>
      </c>
      <c r="BU11" s="42" t="s">
        <v>141</v>
      </c>
      <c r="BV11" s="43">
        <v>5</v>
      </c>
      <c r="BW11" s="42" t="s">
        <v>140</v>
      </c>
      <c r="BX11" s="43">
        <v>0</v>
      </c>
      <c r="BY11" s="42" t="s">
        <v>141</v>
      </c>
      <c r="BZ11" s="43">
        <v>5</v>
      </c>
      <c r="CA11" s="42" t="s">
        <v>142</v>
      </c>
      <c r="CB11" s="43">
        <v>0</v>
      </c>
      <c r="CC11" s="42" t="s">
        <v>142</v>
      </c>
      <c r="CD11" s="43">
        <v>0</v>
      </c>
      <c r="CE11" s="42" t="s">
        <v>141</v>
      </c>
      <c r="CF11" s="43">
        <v>5</v>
      </c>
      <c r="CG11" s="42" t="s">
        <v>142</v>
      </c>
      <c r="CH11" s="43">
        <v>0</v>
      </c>
      <c r="CI11" s="42" t="s">
        <v>142</v>
      </c>
      <c r="CJ11" s="43">
        <v>0</v>
      </c>
      <c r="CK11" s="42" t="s">
        <v>141</v>
      </c>
      <c r="CL11" s="43">
        <v>5</v>
      </c>
      <c r="CM11" s="42" t="s">
        <v>140</v>
      </c>
      <c r="CN11" s="43">
        <v>0</v>
      </c>
      <c r="CO11" s="42" t="s">
        <v>142</v>
      </c>
      <c r="CP11" s="43">
        <v>0</v>
      </c>
      <c r="CQ11" s="42" t="s">
        <v>142</v>
      </c>
      <c r="CR11" s="43">
        <v>0</v>
      </c>
      <c r="CS11" s="42" t="s">
        <v>142</v>
      </c>
      <c r="CT11" s="43">
        <v>0</v>
      </c>
      <c r="CU11" s="152" t="s">
        <v>141</v>
      </c>
      <c r="CV11" s="151">
        <f>IF(IU3="No date found",0,(IF(CU11="Less than 2 years",5,(IF(CU11="2-5 years",2,(IF(CU11="Greater than 5 years",0," ")))))))</f>
        <v>5</v>
      </c>
      <c r="CW11" s="42" t="s">
        <v>142</v>
      </c>
      <c r="CX11" s="43">
        <v>0</v>
      </c>
      <c r="CY11" s="42" t="s">
        <v>143</v>
      </c>
      <c r="CZ11" s="43">
        <v>2</v>
      </c>
      <c r="DA11" s="42" t="s">
        <v>141</v>
      </c>
      <c r="DB11" s="43">
        <v>5</v>
      </c>
      <c r="DC11" s="42" t="s">
        <v>141</v>
      </c>
      <c r="DD11" s="43">
        <v>5</v>
      </c>
      <c r="DE11" s="42" t="s">
        <v>141</v>
      </c>
      <c r="DF11" s="43">
        <v>5</v>
      </c>
      <c r="DG11" s="42" t="s">
        <v>141</v>
      </c>
      <c r="DH11" s="43">
        <v>5</v>
      </c>
      <c r="DI11" s="42" t="s">
        <v>140</v>
      </c>
      <c r="DJ11" s="43">
        <v>0</v>
      </c>
      <c r="DK11" s="42" t="s">
        <v>140</v>
      </c>
      <c r="DL11" s="43">
        <v>0</v>
      </c>
      <c r="DM11" s="42"/>
      <c r="DN11" s="43" t="s">
        <v>135</v>
      </c>
      <c r="DO11" s="42" t="s">
        <v>143</v>
      </c>
      <c r="DP11" s="43">
        <v>2</v>
      </c>
      <c r="DQ11" s="42" t="s">
        <v>143</v>
      </c>
      <c r="DR11" s="43">
        <v>2</v>
      </c>
      <c r="DS11" s="42" t="s">
        <v>141</v>
      </c>
      <c r="DT11" s="43">
        <v>5</v>
      </c>
      <c r="DU11" s="42" t="s">
        <v>142</v>
      </c>
      <c r="DV11" s="43">
        <v>0</v>
      </c>
      <c r="DW11" s="42" t="s">
        <v>141</v>
      </c>
      <c r="DX11" s="43">
        <v>5</v>
      </c>
      <c r="DY11" s="42" t="s">
        <v>141</v>
      </c>
      <c r="DZ11" s="43">
        <v>5</v>
      </c>
      <c r="EA11" s="42" t="s">
        <v>143</v>
      </c>
      <c r="EB11" s="43">
        <v>2</v>
      </c>
      <c r="EC11" s="42" t="s">
        <v>143</v>
      </c>
      <c r="ED11" s="43">
        <v>2</v>
      </c>
      <c r="EE11" s="42" t="s">
        <v>141</v>
      </c>
      <c r="EF11" s="43">
        <v>5</v>
      </c>
      <c r="EG11" s="42" t="s">
        <v>143</v>
      </c>
      <c r="EH11" s="43">
        <v>2</v>
      </c>
      <c r="EI11" s="42" t="s">
        <v>141</v>
      </c>
      <c r="EJ11" s="43">
        <v>5</v>
      </c>
      <c r="EK11" s="42" t="s">
        <v>141</v>
      </c>
      <c r="EL11" s="43">
        <v>5</v>
      </c>
      <c r="EM11" s="42" t="s">
        <v>141</v>
      </c>
      <c r="EN11" s="43">
        <v>5</v>
      </c>
      <c r="EO11" s="42" t="s">
        <v>141</v>
      </c>
      <c r="EP11" s="43">
        <v>5</v>
      </c>
      <c r="EQ11" s="152" t="s">
        <v>141</v>
      </c>
      <c r="ER11" s="151">
        <f>IF(EQ11="No date found",0,(IF(EQ11="Less than 2 years",5,(IF(EQ11="2-5 years",2,(IF(EQ11="Greater than 5 years",0," ")))))))</f>
        <v>5</v>
      </c>
      <c r="ES11" s="42" t="s">
        <v>140</v>
      </c>
      <c r="ET11" s="43">
        <v>0</v>
      </c>
      <c r="EU11" s="42" t="s">
        <v>141</v>
      </c>
      <c r="EV11" s="43">
        <v>5</v>
      </c>
      <c r="EW11" s="42" t="s">
        <v>141</v>
      </c>
      <c r="EX11" s="43">
        <v>5</v>
      </c>
      <c r="EY11" s="42" t="s">
        <v>141</v>
      </c>
      <c r="EZ11" s="43">
        <v>5</v>
      </c>
      <c r="FA11" s="42" t="s">
        <v>141</v>
      </c>
      <c r="FB11" s="43">
        <v>5</v>
      </c>
      <c r="FC11" s="42" t="s">
        <v>141</v>
      </c>
      <c r="FD11" s="43">
        <v>5</v>
      </c>
      <c r="FE11" s="42" t="s">
        <v>141</v>
      </c>
      <c r="FF11" s="43">
        <v>5</v>
      </c>
      <c r="FG11" s="42" t="s">
        <v>141</v>
      </c>
      <c r="FH11" s="43">
        <v>5</v>
      </c>
      <c r="FI11" s="42" t="s">
        <v>143</v>
      </c>
      <c r="FJ11" s="43">
        <v>2</v>
      </c>
      <c r="FK11" s="42" t="s">
        <v>141</v>
      </c>
      <c r="FL11" s="43">
        <v>5</v>
      </c>
      <c r="FM11" s="42" t="s">
        <v>141</v>
      </c>
      <c r="FN11" s="43">
        <v>5</v>
      </c>
      <c r="FO11" s="42" t="s">
        <v>141</v>
      </c>
      <c r="FP11" s="43">
        <v>5</v>
      </c>
      <c r="FQ11" s="42" t="s">
        <v>141</v>
      </c>
      <c r="FR11" s="43">
        <v>5</v>
      </c>
      <c r="FS11" s="42" t="s">
        <v>143</v>
      </c>
      <c r="FT11" s="43">
        <v>2</v>
      </c>
      <c r="FU11" s="42" t="s">
        <v>143</v>
      </c>
      <c r="FV11" s="43">
        <v>2</v>
      </c>
      <c r="FW11" s="42" t="s">
        <v>142</v>
      </c>
      <c r="FX11" s="43">
        <v>0</v>
      </c>
      <c r="FY11" s="42" t="s">
        <v>141</v>
      </c>
      <c r="FZ11" s="43">
        <v>5</v>
      </c>
      <c r="GA11" s="42" t="s">
        <v>141</v>
      </c>
      <c r="GB11" s="43">
        <v>5</v>
      </c>
      <c r="GC11" s="42" t="s">
        <v>141</v>
      </c>
      <c r="GD11" s="43">
        <v>5</v>
      </c>
      <c r="GE11" s="42" t="s">
        <v>143</v>
      </c>
      <c r="GF11" s="43">
        <v>2</v>
      </c>
      <c r="GG11" s="42" t="s">
        <v>141</v>
      </c>
      <c r="GH11" s="43">
        <v>5</v>
      </c>
      <c r="GI11" s="42" t="s">
        <v>141</v>
      </c>
      <c r="GJ11" s="43">
        <v>5</v>
      </c>
      <c r="GK11" s="42" t="s">
        <v>141</v>
      </c>
      <c r="GL11" s="43">
        <v>5</v>
      </c>
      <c r="GM11" s="42" t="s">
        <v>141</v>
      </c>
      <c r="GN11" s="43">
        <v>5</v>
      </c>
      <c r="GO11" s="42" t="s">
        <v>142</v>
      </c>
      <c r="GP11" s="43">
        <v>0</v>
      </c>
      <c r="GQ11" s="42" t="s">
        <v>142</v>
      </c>
      <c r="GR11" s="43">
        <v>0</v>
      </c>
      <c r="GS11" s="42" t="s">
        <v>140</v>
      </c>
      <c r="GT11" s="43">
        <v>0</v>
      </c>
      <c r="GU11" s="65" t="s">
        <v>142</v>
      </c>
      <c r="GV11" s="66">
        <v>0</v>
      </c>
    </row>
    <row r="12" spans="1:204" ht="41.1" customHeight="1">
      <c r="A12" s="4"/>
      <c r="B12" s="10"/>
      <c r="C12" s="11" t="s">
        <v>144</v>
      </c>
      <c r="D12" s="14" t="s">
        <v>145</v>
      </c>
      <c r="E12" s="65" t="s">
        <v>130</v>
      </c>
      <c r="F12" s="66">
        <v>0</v>
      </c>
      <c r="G12" s="42" t="s">
        <v>130</v>
      </c>
      <c r="H12" s="43">
        <v>0</v>
      </c>
      <c r="I12" s="65" t="s">
        <v>130</v>
      </c>
      <c r="J12" s="66">
        <v>0</v>
      </c>
      <c r="K12" s="42" t="s">
        <v>130</v>
      </c>
      <c r="L12" s="43">
        <v>0</v>
      </c>
      <c r="M12" s="42" t="s">
        <v>130</v>
      </c>
      <c r="N12" s="43">
        <v>0</v>
      </c>
      <c r="O12" s="42" t="s">
        <v>130</v>
      </c>
      <c r="P12" s="43">
        <v>0</v>
      </c>
      <c r="Q12" s="42" t="s">
        <v>130</v>
      </c>
      <c r="R12" s="43">
        <v>0</v>
      </c>
      <c r="S12" s="42" t="s">
        <v>130</v>
      </c>
      <c r="T12" s="43">
        <v>0</v>
      </c>
      <c r="U12" s="42" t="s">
        <v>130</v>
      </c>
      <c r="V12" s="43">
        <v>0</v>
      </c>
      <c r="W12" s="42" t="s">
        <v>130</v>
      </c>
      <c r="X12" s="43">
        <v>0</v>
      </c>
      <c r="Y12" s="42" t="s">
        <v>130</v>
      </c>
      <c r="Z12" s="43">
        <v>0</v>
      </c>
      <c r="AA12" s="42" t="s">
        <v>130</v>
      </c>
      <c r="AB12" s="43">
        <v>0</v>
      </c>
      <c r="AC12" s="42" t="s">
        <v>130</v>
      </c>
      <c r="AD12" s="43">
        <v>0</v>
      </c>
      <c r="AE12" s="42" t="s">
        <v>130</v>
      </c>
      <c r="AF12" s="43">
        <v>0</v>
      </c>
      <c r="AG12" s="42" t="s">
        <v>130</v>
      </c>
      <c r="AH12" s="43">
        <v>0</v>
      </c>
      <c r="AI12" s="42" t="s">
        <v>130</v>
      </c>
      <c r="AJ12" s="43">
        <v>0</v>
      </c>
      <c r="AK12" s="42" t="s">
        <v>130</v>
      </c>
      <c r="AL12" s="43">
        <v>0</v>
      </c>
      <c r="AM12" s="42" t="s">
        <v>130</v>
      </c>
      <c r="AN12" s="43">
        <v>0</v>
      </c>
      <c r="AO12" s="42" t="s">
        <v>130</v>
      </c>
      <c r="AP12" s="43">
        <v>0</v>
      </c>
      <c r="AQ12" s="42" t="s">
        <v>130</v>
      </c>
      <c r="AR12" s="43">
        <v>0</v>
      </c>
      <c r="AS12" s="42" t="s">
        <v>130</v>
      </c>
      <c r="AT12" s="43">
        <v>0</v>
      </c>
      <c r="AU12" s="42" t="s">
        <v>130</v>
      </c>
      <c r="AV12" s="43">
        <v>0</v>
      </c>
      <c r="AW12" s="42" t="s">
        <v>130</v>
      </c>
      <c r="AX12" s="43">
        <v>0</v>
      </c>
      <c r="AY12" s="42" t="s">
        <v>130</v>
      </c>
      <c r="AZ12" s="43">
        <v>0</v>
      </c>
      <c r="BA12" s="42" t="s">
        <v>130</v>
      </c>
      <c r="BB12" s="43">
        <v>0</v>
      </c>
      <c r="BC12" s="42" t="s">
        <v>130</v>
      </c>
      <c r="BD12" s="43">
        <v>0</v>
      </c>
      <c r="BE12" s="42" t="s">
        <v>130</v>
      </c>
      <c r="BF12" s="43">
        <v>0</v>
      </c>
      <c r="BG12" s="42" t="s">
        <v>130</v>
      </c>
      <c r="BH12" s="43">
        <v>0</v>
      </c>
      <c r="BI12" s="65" t="s">
        <v>130</v>
      </c>
      <c r="BJ12" s="66">
        <v>0</v>
      </c>
      <c r="BK12" s="42" t="s">
        <v>130</v>
      </c>
      <c r="BL12" s="43">
        <v>0</v>
      </c>
      <c r="BM12" s="152" t="s">
        <v>130</v>
      </c>
      <c r="BN12" s="151">
        <f>IF(BM12="No",0,(IF(BM12="Yes",15,(IF(BM12="Unknown",0," ")))))</f>
        <v>0</v>
      </c>
      <c r="BO12" s="42" t="s">
        <v>130</v>
      </c>
      <c r="BP12" s="43">
        <v>0</v>
      </c>
      <c r="BQ12" s="42" t="s">
        <v>130</v>
      </c>
      <c r="BR12" s="43">
        <v>0</v>
      </c>
      <c r="BS12" s="42" t="s">
        <v>130</v>
      </c>
      <c r="BT12" s="43">
        <v>0</v>
      </c>
      <c r="BU12" s="42" t="s">
        <v>130</v>
      </c>
      <c r="BV12" s="43">
        <v>0</v>
      </c>
      <c r="BW12" s="42" t="s">
        <v>130</v>
      </c>
      <c r="BX12" s="43">
        <v>0</v>
      </c>
      <c r="BY12" s="42" t="s">
        <v>130</v>
      </c>
      <c r="BZ12" s="43">
        <v>0</v>
      </c>
      <c r="CA12" s="42" t="s">
        <v>130</v>
      </c>
      <c r="CB12" s="43">
        <v>0</v>
      </c>
      <c r="CC12" s="42" t="s">
        <v>130</v>
      </c>
      <c r="CD12" s="43">
        <v>0</v>
      </c>
      <c r="CE12" s="42" t="s">
        <v>130</v>
      </c>
      <c r="CF12" s="43">
        <v>0</v>
      </c>
      <c r="CG12" s="42" t="s">
        <v>130</v>
      </c>
      <c r="CH12" s="43">
        <v>0</v>
      </c>
      <c r="CI12" s="42" t="s">
        <v>130</v>
      </c>
      <c r="CJ12" s="43">
        <v>0</v>
      </c>
      <c r="CK12" s="42" t="s">
        <v>130</v>
      </c>
      <c r="CL12" s="43">
        <v>0</v>
      </c>
      <c r="CM12" s="42" t="s">
        <v>130</v>
      </c>
      <c r="CN12" s="43">
        <v>0</v>
      </c>
      <c r="CO12" s="42" t="s">
        <v>130</v>
      </c>
      <c r="CP12" s="43">
        <v>0</v>
      </c>
      <c r="CQ12" s="42" t="s">
        <v>130</v>
      </c>
      <c r="CR12" s="43">
        <v>0</v>
      </c>
      <c r="CS12" s="42" t="s">
        <v>131</v>
      </c>
      <c r="CT12" s="43">
        <v>15</v>
      </c>
      <c r="CU12" s="152" t="s">
        <v>130</v>
      </c>
      <c r="CV12" s="151">
        <f>IF(CU12="No",0,(IF(CU12="Yes",15,(IF(CU12="Unknown",0," ")))))</f>
        <v>0</v>
      </c>
      <c r="CW12" s="42" t="s">
        <v>130</v>
      </c>
      <c r="CX12" s="43">
        <v>0</v>
      </c>
      <c r="CY12" s="42" t="s">
        <v>130</v>
      </c>
      <c r="CZ12" s="43">
        <v>0</v>
      </c>
      <c r="DA12" s="42" t="s">
        <v>130</v>
      </c>
      <c r="DB12" s="43">
        <v>0</v>
      </c>
      <c r="DC12" s="42" t="s">
        <v>130</v>
      </c>
      <c r="DD12" s="43">
        <v>0</v>
      </c>
      <c r="DE12" s="42" t="s">
        <v>130</v>
      </c>
      <c r="DF12" s="43">
        <v>0</v>
      </c>
      <c r="DG12" s="42" t="s">
        <v>130</v>
      </c>
      <c r="DH12" s="43">
        <v>0</v>
      </c>
      <c r="DI12" s="42" t="s">
        <v>130</v>
      </c>
      <c r="DJ12" s="43">
        <v>0</v>
      </c>
      <c r="DK12" s="42" t="s">
        <v>130</v>
      </c>
      <c r="DL12" s="43">
        <v>0</v>
      </c>
      <c r="DM12" s="42" t="s">
        <v>130</v>
      </c>
      <c r="DN12" s="43">
        <v>0</v>
      </c>
      <c r="DO12" s="42" t="s">
        <v>130</v>
      </c>
      <c r="DP12" s="43">
        <v>0</v>
      </c>
      <c r="DQ12" s="42" t="s">
        <v>130</v>
      </c>
      <c r="DR12" s="43">
        <v>0</v>
      </c>
      <c r="DS12" s="42" t="s">
        <v>130</v>
      </c>
      <c r="DT12" s="43">
        <v>0</v>
      </c>
      <c r="DU12" s="42" t="s">
        <v>130</v>
      </c>
      <c r="DV12" s="43">
        <v>0</v>
      </c>
      <c r="DW12" s="42" t="s">
        <v>130</v>
      </c>
      <c r="DX12" s="43">
        <v>0</v>
      </c>
      <c r="DY12" s="42" t="s">
        <v>130</v>
      </c>
      <c r="DZ12" s="43">
        <v>0</v>
      </c>
      <c r="EA12" s="42" t="s">
        <v>130</v>
      </c>
      <c r="EB12" s="43">
        <v>0</v>
      </c>
      <c r="EC12" s="42" t="s">
        <v>130</v>
      </c>
      <c r="ED12" s="43">
        <v>0</v>
      </c>
      <c r="EE12" s="42" t="s">
        <v>130</v>
      </c>
      <c r="EF12" s="43">
        <v>0</v>
      </c>
      <c r="EG12" s="42" t="s">
        <v>130</v>
      </c>
      <c r="EH12" s="43">
        <v>0</v>
      </c>
      <c r="EI12" s="42" t="s">
        <v>130</v>
      </c>
      <c r="EJ12" s="43">
        <v>0</v>
      </c>
      <c r="EK12" s="42" t="s">
        <v>130</v>
      </c>
      <c r="EL12" s="43">
        <v>0</v>
      </c>
      <c r="EM12" s="42" t="s">
        <v>130</v>
      </c>
      <c r="EN12" s="43">
        <v>0</v>
      </c>
      <c r="EO12" s="42" t="s">
        <v>130</v>
      </c>
      <c r="EP12" s="43">
        <v>0</v>
      </c>
      <c r="EQ12" s="152" t="s">
        <v>130</v>
      </c>
      <c r="ER12" s="172">
        <f>IF(EQ12="No",0,(IF(EQ12="Yes",15,(IF(EQ12="Unknown",0," ")))))</f>
        <v>0</v>
      </c>
      <c r="ES12" s="42" t="s">
        <v>130</v>
      </c>
      <c r="ET12" s="43">
        <v>0</v>
      </c>
      <c r="EU12" s="42" t="s">
        <v>130</v>
      </c>
      <c r="EV12" s="43">
        <v>0</v>
      </c>
      <c r="EW12" s="42" t="s">
        <v>130</v>
      </c>
      <c r="EX12" s="43">
        <v>0</v>
      </c>
      <c r="EY12" s="42" t="s">
        <v>130</v>
      </c>
      <c r="EZ12" s="43">
        <v>0</v>
      </c>
      <c r="FA12" s="42" t="s">
        <v>130</v>
      </c>
      <c r="FB12" s="43">
        <v>0</v>
      </c>
      <c r="FC12" s="42" t="s">
        <v>130</v>
      </c>
      <c r="FD12" s="43">
        <v>0</v>
      </c>
      <c r="FE12" s="42" t="s">
        <v>130</v>
      </c>
      <c r="FF12" s="43">
        <v>0</v>
      </c>
      <c r="FG12" s="42" t="s">
        <v>130</v>
      </c>
      <c r="FH12" s="43">
        <v>0</v>
      </c>
      <c r="FI12" s="42" t="s">
        <v>130</v>
      </c>
      <c r="FJ12" s="43">
        <v>0</v>
      </c>
      <c r="FK12" s="42" t="s">
        <v>130</v>
      </c>
      <c r="FL12" s="43">
        <v>0</v>
      </c>
      <c r="FM12" s="42" t="s">
        <v>130</v>
      </c>
      <c r="FN12" s="43">
        <v>0</v>
      </c>
      <c r="FO12" s="42" t="s">
        <v>130</v>
      </c>
      <c r="FP12" s="43">
        <v>0</v>
      </c>
      <c r="FQ12" s="42" t="s">
        <v>130</v>
      </c>
      <c r="FR12" s="43">
        <v>0</v>
      </c>
      <c r="FS12" s="42" t="s">
        <v>130</v>
      </c>
      <c r="FT12" s="43">
        <v>0</v>
      </c>
      <c r="FU12" s="42" t="s">
        <v>130</v>
      </c>
      <c r="FV12" s="43">
        <v>0</v>
      </c>
      <c r="FW12" s="42" t="s">
        <v>130</v>
      </c>
      <c r="FX12" s="43">
        <v>0</v>
      </c>
      <c r="FY12" s="42" t="s">
        <v>130</v>
      </c>
      <c r="FZ12" s="43">
        <v>0</v>
      </c>
      <c r="GA12" s="42" t="s">
        <v>130</v>
      </c>
      <c r="GB12" s="43">
        <v>0</v>
      </c>
      <c r="GC12" s="42" t="s">
        <v>130</v>
      </c>
      <c r="GD12" s="43">
        <v>0</v>
      </c>
      <c r="GE12" s="42" t="s">
        <v>130</v>
      </c>
      <c r="GF12" s="43">
        <v>0</v>
      </c>
      <c r="GG12" s="42" t="s">
        <v>130</v>
      </c>
      <c r="GH12" s="43">
        <v>0</v>
      </c>
      <c r="GI12" s="42" t="s">
        <v>130</v>
      </c>
      <c r="GJ12" s="43">
        <v>0</v>
      </c>
      <c r="GK12" s="42" t="s">
        <v>130</v>
      </c>
      <c r="GL12" s="43">
        <v>0</v>
      </c>
      <c r="GM12" s="42" t="s">
        <v>130</v>
      </c>
      <c r="GN12" s="43">
        <v>0</v>
      </c>
      <c r="GO12" s="42" t="s">
        <v>130</v>
      </c>
      <c r="GP12" s="43">
        <v>0</v>
      </c>
      <c r="GQ12" s="42" t="s">
        <v>130</v>
      </c>
      <c r="GR12" s="43">
        <v>0</v>
      </c>
      <c r="GS12" s="42" t="s">
        <v>130</v>
      </c>
      <c r="GT12" s="43">
        <v>0</v>
      </c>
      <c r="GU12" s="65" t="s">
        <v>130</v>
      </c>
      <c r="GV12" s="66">
        <v>0</v>
      </c>
    </row>
    <row r="13" spans="1:204">
      <c r="A13" s="4"/>
      <c r="B13" s="15" t="s">
        <v>146</v>
      </c>
      <c r="C13" s="16" t="s">
        <v>147</v>
      </c>
      <c r="D13" s="17"/>
      <c r="E13" s="67"/>
      <c r="F13" s="68"/>
      <c r="G13" s="44"/>
      <c r="H13" s="45"/>
      <c r="I13" s="67"/>
      <c r="J13" s="68"/>
      <c r="K13" s="44"/>
      <c r="L13" s="45"/>
      <c r="M13" s="44"/>
      <c r="N13" s="45"/>
      <c r="O13" s="44"/>
      <c r="P13" s="45"/>
      <c r="Q13" s="44"/>
      <c r="R13" s="45"/>
      <c r="S13" s="44"/>
      <c r="T13" s="45"/>
      <c r="U13" s="44"/>
      <c r="V13" s="45"/>
      <c r="W13" s="44"/>
      <c r="X13" s="45"/>
      <c r="Y13" s="44"/>
      <c r="Z13" s="45"/>
      <c r="AA13" s="44"/>
      <c r="AB13" s="45"/>
      <c r="AC13" s="44"/>
      <c r="AD13" s="45"/>
      <c r="AE13" s="44"/>
      <c r="AF13" s="45"/>
      <c r="AG13" s="44"/>
      <c r="AH13" s="45"/>
      <c r="AI13" s="44"/>
      <c r="AJ13" s="45"/>
      <c r="AK13" s="44"/>
      <c r="AL13" s="45"/>
      <c r="AM13" s="44"/>
      <c r="AN13" s="45"/>
      <c r="AO13" s="44"/>
      <c r="AP13" s="45"/>
      <c r="AQ13" s="44"/>
      <c r="AR13" s="45"/>
      <c r="AS13" s="44"/>
      <c r="AT13" s="45"/>
      <c r="AU13" s="44"/>
      <c r="AV13" s="45"/>
      <c r="AW13" s="44"/>
      <c r="AX13" s="45"/>
      <c r="AY13" s="44"/>
      <c r="AZ13" s="45"/>
      <c r="BA13" s="44"/>
      <c r="BB13" s="45"/>
      <c r="BC13" s="44"/>
      <c r="BD13" s="45"/>
      <c r="BE13" s="44"/>
      <c r="BF13" s="45"/>
      <c r="BG13" s="44"/>
      <c r="BH13" s="45"/>
      <c r="BI13" s="67"/>
      <c r="BJ13" s="68"/>
      <c r="BK13" s="44"/>
      <c r="BL13" s="45"/>
      <c r="BM13" s="153"/>
      <c r="BN13" s="154"/>
      <c r="BO13" s="44"/>
      <c r="BP13" s="45"/>
      <c r="BQ13" s="44"/>
      <c r="BR13" s="45"/>
      <c r="BS13" s="44"/>
      <c r="BT13" s="45"/>
      <c r="BU13" s="44"/>
      <c r="BV13" s="45"/>
      <c r="BW13" s="44"/>
      <c r="BX13" s="45"/>
      <c r="BY13" s="44"/>
      <c r="BZ13" s="45"/>
      <c r="CA13" s="44"/>
      <c r="CB13" s="45"/>
      <c r="CC13" s="44"/>
      <c r="CD13" s="45"/>
      <c r="CE13" s="44"/>
      <c r="CF13" s="45"/>
      <c r="CG13" s="44"/>
      <c r="CH13" s="45"/>
      <c r="CI13" s="44"/>
      <c r="CJ13" s="45"/>
      <c r="CK13" s="44"/>
      <c r="CL13" s="45"/>
      <c r="CM13" s="44"/>
      <c r="CN13" s="45"/>
      <c r="CO13" s="44"/>
      <c r="CP13" s="45"/>
      <c r="CQ13" s="44"/>
      <c r="CR13" s="45"/>
      <c r="CS13" s="44"/>
      <c r="CT13" s="45"/>
      <c r="CU13" s="153"/>
      <c r="CV13" s="154"/>
      <c r="CW13" s="44"/>
      <c r="CX13" s="45"/>
      <c r="CY13" s="44"/>
      <c r="CZ13" s="45"/>
      <c r="DA13" s="44"/>
      <c r="DB13" s="45"/>
      <c r="DC13" s="44"/>
      <c r="DD13" s="45"/>
      <c r="DE13" s="44"/>
      <c r="DF13" s="45"/>
      <c r="DG13" s="44"/>
      <c r="DH13" s="45"/>
      <c r="DI13" s="44"/>
      <c r="DJ13" s="45"/>
      <c r="DK13" s="44"/>
      <c r="DL13" s="45"/>
      <c r="DM13" s="44"/>
      <c r="DN13" s="45"/>
      <c r="DO13" s="44"/>
      <c r="DP13" s="45"/>
      <c r="DQ13" s="44"/>
      <c r="DR13" s="45"/>
      <c r="DS13" s="44"/>
      <c r="DT13" s="45"/>
      <c r="DU13" s="44"/>
      <c r="DV13" s="45"/>
      <c r="DW13" s="44"/>
      <c r="DX13" s="45"/>
      <c r="DY13" s="44"/>
      <c r="DZ13" s="45"/>
      <c r="EA13" s="44"/>
      <c r="EB13" s="45"/>
      <c r="EC13" s="44"/>
      <c r="ED13" s="45"/>
      <c r="EE13" s="44"/>
      <c r="EF13" s="45"/>
      <c r="EG13" s="44"/>
      <c r="EH13" s="45"/>
      <c r="EI13" s="44"/>
      <c r="EJ13" s="45"/>
      <c r="EK13" s="44"/>
      <c r="EL13" s="45"/>
      <c r="EM13" s="44"/>
      <c r="EN13" s="45"/>
      <c r="EO13" s="44"/>
      <c r="EP13" s="45"/>
      <c r="EQ13" s="153"/>
      <c r="ER13" s="173"/>
      <c r="ES13" s="44"/>
      <c r="ET13" s="45"/>
      <c r="EU13" s="44"/>
      <c r="EV13" s="45"/>
      <c r="EW13" s="44"/>
      <c r="EX13" s="45"/>
      <c r="EY13" s="44"/>
      <c r="EZ13" s="45"/>
      <c r="FA13" s="44"/>
      <c r="FB13" s="45"/>
      <c r="FC13" s="44"/>
      <c r="FD13" s="45"/>
      <c r="FE13" s="44"/>
      <c r="FF13" s="45"/>
      <c r="FG13" s="44"/>
      <c r="FH13" s="45"/>
      <c r="FI13" s="44"/>
      <c r="FJ13" s="45"/>
      <c r="FK13" s="44"/>
      <c r="FL13" s="45"/>
      <c r="FM13" s="44"/>
      <c r="FN13" s="45"/>
      <c r="FO13" s="44"/>
      <c r="FP13" s="45"/>
      <c r="FQ13" s="44"/>
      <c r="FR13" s="45"/>
      <c r="FS13" s="44"/>
      <c r="FT13" s="45"/>
      <c r="FU13" s="44"/>
      <c r="FV13" s="45"/>
      <c r="FW13" s="44"/>
      <c r="FX13" s="45"/>
      <c r="FY13" s="44"/>
      <c r="FZ13" s="45"/>
      <c r="GA13" s="44"/>
      <c r="GB13" s="45"/>
      <c r="GC13" s="44"/>
      <c r="GD13" s="45"/>
      <c r="GE13" s="44"/>
      <c r="GF13" s="45"/>
      <c r="GG13" s="44"/>
      <c r="GH13" s="45"/>
      <c r="GI13" s="44"/>
      <c r="GJ13" s="45"/>
      <c r="GK13" s="44"/>
      <c r="GL13" s="45"/>
      <c r="GM13" s="44"/>
      <c r="GN13" s="45"/>
      <c r="GO13" s="44"/>
      <c r="GP13" s="45"/>
      <c r="GQ13" s="44"/>
      <c r="GR13" s="45"/>
      <c r="GS13" s="44"/>
      <c r="GT13" s="45"/>
      <c r="GU13" s="67"/>
      <c r="GV13" s="68"/>
    </row>
    <row r="14" spans="1:204" ht="71.099999999999994" customHeight="1">
      <c r="A14" s="4"/>
      <c r="B14" s="18"/>
      <c r="C14" s="19" t="s">
        <v>128</v>
      </c>
      <c r="D14" s="20" t="s">
        <v>148</v>
      </c>
      <c r="E14" s="65" t="s">
        <v>131</v>
      </c>
      <c r="F14" s="69">
        <v>5</v>
      </c>
      <c r="G14" s="42" t="s">
        <v>131</v>
      </c>
      <c r="H14" s="46">
        <v>5</v>
      </c>
      <c r="I14" s="65" t="s">
        <v>131</v>
      </c>
      <c r="J14" s="69">
        <v>5</v>
      </c>
      <c r="K14" s="42" t="s">
        <v>131</v>
      </c>
      <c r="L14" s="46">
        <v>5</v>
      </c>
      <c r="M14" s="42" t="s">
        <v>131</v>
      </c>
      <c r="N14" s="46">
        <v>5</v>
      </c>
      <c r="O14" s="42" t="s">
        <v>131</v>
      </c>
      <c r="P14" s="46">
        <v>5</v>
      </c>
      <c r="Q14" s="42" t="s">
        <v>131</v>
      </c>
      <c r="R14" s="46">
        <v>5</v>
      </c>
      <c r="S14" s="42" t="s">
        <v>130</v>
      </c>
      <c r="T14" s="46">
        <v>0</v>
      </c>
      <c r="U14" s="42" t="s">
        <v>131</v>
      </c>
      <c r="V14" s="46">
        <v>5</v>
      </c>
      <c r="W14" s="42" t="s">
        <v>130</v>
      </c>
      <c r="X14" s="46">
        <v>0</v>
      </c>
      <c r="Y14" s="42" t="s">
        <v>131</v>
      </c>
      <c r="Z14" s="46">
        <v>5</v>
      </c>
      <c r="AA14" s="42" t="s">
        <v>131</v>
      </c>
      <c r="AB14" s="46">
        <v>5</v>
      </c>
      <c r="AC14" s="42" t="s">
        <v>131</v>
      </c>
      <c r="AD14" s="46">
        <v>5</v>
      </c>
      <c r="AE14" s="42" t="s">
        <v>131</v>
      </c>
      <c r="AF14" s="46">
        <v>5</v>
      </c>
      <c r="AG14" s="42" t="s">
        <v>131</v>
      </c>
      <c r="AH14" s="46">
        <v>5</v>
      </c>
      <c r="AI14" s="42" t="s">
        <v>131</v>
      </c>
      <c r="AJ14" s="46">
        <v>5</v>
      </c>
      <c r="AK14" s="42" t="s">
        <v>131</v>
      </c>
      <c r="AL14" s="46">
        <v>5</v>
      </c>
      <c r="AM14" s="42" t="s">
        <v>131</v>
      </c>
      <c r="AN14" s="46">
        <v>5</v>
      </c>
      <c r="AO14" s="42" t="s">
        <v>130</v>
      </c>
      <c r="AP14" s="46">
        <v>0</v>
      </c>
      <c r="AQ14" s="42" t="s">
        <v>131</v>
      </c>
      <c r="AR14" s="46">
        <v>5</v>
      </c>
      <c r="AS14" s="42" t="s">
        <v>130</v>
      </c>
      <c r="AT14" s="46">
        <v>0</v>
      </c>
      <c r="AU14" s="42" t="s">
        <v>131</v>
      </c>
      <c r="AV14" s="46">
        <v>5</v>
      </c>
      <c r="AW14" s="42" t="s">
        <v>131</v>
      </c>
      <c r="AX14" s="46">
        <v>5</v>
      </c>
      <c r="AY14" s="42" t="s">
        <v>130</v>
      </c>
      <c r="AZ14" s="46">
        <v>0</v>
      </c>
      <c r="BA14" s="42" t="s">
        <v>131</v>
      </c>
      <c r="BB14" s="46">
        <v>5</v>
      </c>
      <c r="BC14" s="42" t="s">
        <v>131</v>
      </c>
      <c r="BD14" s="46">
        <v>5</v>
      </c>
      <c r="BE14" s="42" t="s">
        <v>130</v>
      </c>
      <c r="BF14" s="46">
        <v>0</v>
      </c>
      <c r="BG14" s="42" t="s">
        <v>131</v>
      </c>
      <c r="BH14" s="46">
        <v>5</v>
      </c>
      <c r="BI14" s="65" t="s">
        <v>131</v>
      </c>
      <c r="BJ14" s="69">
        <v>5</v>
      </c>
      <c r="BK14" s="42" t="s">
        <v>130</v>
      </c>
      <c r="BL14" s="46">
        <v>0</v>
      </c>
      <c r="BM14" s="152" t="s">
        <v>131</v>
      </c>
      <c r="BN14" s="155">
        <f>IF(BM14="No",0,(IF(BM14="Yes",5,(IF(BM14="Unknown",0," ")))))</f>
        <v>5</v>
      </c>
      <c r="BO14" s="42" t="s">
        <v>131</v>
      </c>
      <c r="BP14" s="46">
        <v>5</v>
      </c>
      <c r="BQ14" s="42" t="s">
        <v>131</v>
      </c>
      <c r="BR14" s="46">
        <v>5</v>
      </c>
      <c r="BS14" s="42" t="s">
        <v>131</v>
      </c>
      <c r="BT14" s="46">
        <v>5</v>
      </c>
      <c r="BU14" s="42" t="s">
        <v>131</v>
      </c>
      <c r="BV14" s="46">
        <v>5</v>
      </c>
      <c r="BW14" s="42" t="s">
        <v>131</v>
      </c>
      <c r="BX14" s="46">
        <v>5</v>
      </c>
      <c r="BY14" s="42" t="s">
        <v>131</v>
      </c>
      <c r="BZ14" s="46">
        <v>5</v>
      </c>
      <c r="CA14" s="42" t="s">
        <v>131</v>
      </c>
      <c r="CB14" s="46">
        <v>5</v>
      </c>
      <c r="CC14" s="42" t="s">
        <v>131</v>
      </c>
      <c r="CD14" s="46">
        <v>5</v>
      </c>
      <c r="CE14" s="42" t="s">
        <v>131</v>
      </c>
      <c r="CF14" s="46">
        <v>5</v>
      </c>
      <c r="CG14" s="42" t="s">
        <v>131</v>
      </c>
      <c r="CH14" s="46">
        <v>5</v>
      </c>
      <c r="CI14" s="42" t="s">
        <v>131</v>
      </c>
      <c r="CJ14" s="46">
        <v>5</v>
      </c>
      <c r="CK14" s="42" t="s">
        <v>130</v>
      </c>
      <c r="CL14" s="46">
        <v>0</v>
      </c>
      <c r="CM14" s="42" t="s">
        <v>130</v>
      </c>
      <c r="CN14" s="46">
        <v>0</v>
      </c>
      <c r="CO14" s="42" t="s">
        <v>131</v>
      </c>
      <c r="CP14" s="46">
        <v>5</v>
      </c>
      <c r="CQ14" s="42" t="s">
        <v>130</v>
      </c>
      <c r="CR14" s="46">
        <v>0</v>
      </c>
      <c r="CS14" s="42" t="s">
        <v>131</v>
      </c>
      <c r="CT14" s="46">
        <v>5</v>
      </c>
      <c r="CU14" s="152" t="s">
        <v>131</v>
      </c>
      <c r="CV14" s="155">
        <f>IF(CU14="No",0,(IF(CU14="Yes",5,(IF(CU14="Unknown",0," ")))))</f>
        <v>5</v>
      </c>
      <c r="CW14" s="42" t="s">
        <v>131</v>
      </c>
      <c r="CX14" s="46">
        <v>5</v>
      </c>
      <c r="CY14" s="42" t="s">
        <v>131</v>
      </c>
      <c r="CZ14" s="46">
        <v>5</v>
      </c>
      <c r="DA14" s="42" t="s">
        <v>131</v>
      </c>
      <c r="DB14" s="46">
        <v>5</v>
      </c>
      <c r="DC14" s="42" t="s">
        <v>131</v>
      </c>
      <c r="DD14" s="46">
        <v>5</v>
      </c>
      <c r="DE14" s="42" t="s">
        <v>131</v>
      </c>
      <c r="DF14" s="46">
        <v>5</v>
      </c>
      <c r="DG14" s="42" t="s">
        <v>131</v>
      </c>
      <c r="DH14" s="46">
        <v>5</v>
      </c>
      <c r="DI14" s="42" t="s">
        <v>131</v>
      </c>
      <c r="DJ14" s="46">
        <v>5</v>
      </c>
      <c r="DK14" s="42" t="s">
        <v>131</v>
      </c>
      <c r="DL14" s="46">
        <v>5</v>
      </c>
      <c r="DM14" s="42" t="s">
        <v>131</v>
      </c>
      <c r="DN14" s="46">
        <v>5</v>
      </c>
      <c r="DO14" s="42" t="s">
        <v>130</v>
      </c>
      <c r="DP14" s="46">
        <v>0</v>
      </c>
      <c r="DQ14" s="42" t="s">
        <v>131</v>
      </c>
      <c r="DR14" s="46">
        <v>5</v>
      </c>
      <c r="DS14" s="42" t="s">
        <v>131</v>
      </c>
      <c r="DT14" s="46">
        <v>5</v>
      </c>
      <c r="DU14" s="42" t="s">
        <v>131</v>
      </c>
      <c r="DV14" s="46">
        <v>5</v>
      </c>
      <c r="DW14" s="42" t="s">
        <v>130</v>
      </c>
      <c r="DX14" s="46">
        <v>0</v>
      </c>
      <c r="DY14" s="42" t="s">
        <v>131</v>
      </c>
      <c r="DZ14" s="46">
        <v>5</v>
      </c>
      <c r="EA14" s="42" t="s">
        <v>131</v>
      </c>
      <c r="EB14" s="46">
        <v>5</v>
      </c>
      <c r="EC14" s="42" t="s">
        <v>131</v>
      </c>
      <c r="ED14" s="46">
        <v>5</v>
      </c>
      <c r="EE14" s="42" t="s">
        <v>131</v>
      </c>
      <c r="EF14" s="46">
        <v>5</v>
      </c>
      <c r="EG14" s="42" t="s">
        <v>131</v>
      </c>
      <c r="EH14" s="46">
        <v>5</v>
      </c>
      <c r="EI14" s="42" t="s">
        <v>130</v>
      </c>
      <c r="EJ14" s="46">
        <v>0</v>
      </c>
      <c r="EK14" s="42" t="s">
        <v>131</v>
      </c>
      <c r="EL14" s="46">
        <v>5</v>
      </c>
      <c r="EM14" s="42" t="s">
        <v>131</v>
      </c>
      <c r="EN14" s="46">
        <v>5</v>
      </c>
      <c r="EO14" s="42" t="s">
        <v>131</v>
      </c>
      <c r="EP14" s="46">
        <v>5</v>
      </c>
      <c r="EQ14" s="152" t="s">
        <v>131</v>
      </c>
      <c r="ER14" s="174">
        <f>IF(EQ14="No",0,(IF(EQ14="Yes",5,(IF(EQ14="Unknown",0," ")))))</f>
        <v>5</v>
      </c>
      <c r="ES14" s="42" t="s">
        <v>130</v>
      </c>
      <c r="ET14" s="46">
        <v>0</v>
      </c>
      <c r="EU14" s="42" t="s">
        <v>131</v>
      </c>
      <c r="EV14" s="46">
        <v>5</v>
      </c>
      <c r="EW14" s="42" t="s">
        <v>131</v>
      </c>
      <c r="EX14" s="46">
        <v>5</v>
      </c>
      <c r="EY14" s="42" t="s">
        <v>131</v>
      </c>
      <c r="EZ14" s="46">
        <v>5</v>
      </c>
      <c r="FA14" s="42" t="s">
        <v>131</v>
      </c>
      <c r="FB14" s="46">
        <v>5</v>
      </c>
      <c r="FC14" s="42" t="s">
        <v>131</v>
      </c>
      <c r="FD14" s="46">
        <v>5</v>
      </c>
      <c r="FE14" s="42" t="s">
        <v>131</v>
      </c>
      <c r="FF14" s="46">
        <v>5</v>
      </c>
      <c r="FG14" s="42" t="s">
        <v>131</v>
      </c>
      <c r="FH14" s="46">
        <v>5</v>
      </c>
      <c r="FI14" s="42" t="s">
        <v>131</v>
      </c>
      <c r="FJ14" s="46">
        <v>5</v>
      </c>
      <c r="FK14" s="42" t="s">
        <v>131</v>
      </c>
      <c r="FL14" s="46">
        <v>5</v>
      </c>
      <c r="FM14" s="42" t="s">
        <v>130</v>
      </c>
      <c r="FN14" s="46">
        <v>0</v>
      </c>
      <c r="FO14" s="42" t="s">
        <v>131</v>
      </c>
      <c r="FP14" s="46">
        <v>5</v>
      </c>
      <c r="FQ14" s="42" t="s">
        <v>131</v>
      </c>
      <c r="FR14" s="46">
        <v>5</v>
      </c>
      <c r="FS14" s="42" t="s">
        <v>131</v>
      </c>
      <c r="FT14" s="46">
        <v>5</v>
      </c>
      <c r="FU14" s="42" t="s">
        <v>131</v>
      </c>
      <c r="FV14" s="46">
        <v>5</v>
      </c>
      <c r="FW14" s="42" t="s">
        <v>131</v>
      </c>
      <c r="FX14" s="46">
        <v>5</v>
      </c>
      <c r="FY14" s="42" t="s">
        <v>131</v>
      </c>
      <c r="FZ14" s="46">
        <v>5</v>
      </c>
      <c r="GA14" s="42" t="s">
        <v>131</v>
      </c>
      <c r="GB14" s="46">
        <v>5</v>
      </c>
      <c r="GC14" s="42" t="s">
        <v>131</v>
      </c>
      <c r="GD14" s="46">
        <v>5</v>
      </c>
      <c r="GE14" s="42" t="s">
        <v>131</v>
      </c>
      <c r="GF14" s="46">
        <v>5</v>
      </c>
      <c r="GG14" s="42" t="s">
        <v>131</v>
      </c>
      <c r="GH14" s="46">
        <v>5</v>
      </c>
      <c r="GI14" s="42" t="s">
        <v>131</v>
      </c>
      <c r="GJ14" s="46">
        <v>5</v>
      </c>
      <c r="GK14" s="42" t="s">
        <v>131</v>
      </c>
      <c r="GL14" s="46">
        <v>5</v>
      </c>
      <c r="GM14" s="42" t="s">
        <v>131</v>
      </c>
      <c r="GN14" s="46">
        <v>5</v>
      </c>
      <c r="GO14" s="42" t="s">
        <v>131</v>
      </c>
      <c r="GP14" s="46">
        <v>5</v>
      </c>
      <c r="GQ14" s="42" t="s">
        <v>131</v>
      </c>
      <c r="GR14" s="46">
        <v>5</v>
      </c>
      <c r="GS14" s="84" t="s">
        <v>130</v>
      </c>
      <c r="GT14" s="46">
        <v>0</v>
      </c>
      <c r="GU14" s="65" t="s">
        <v>130</v>
      </c>
      <c r="GV14" s="69">
        <v>0</v>
      </c>
    </row>
    <row r="15" spans="1:204" ht="39" customHeight="1">
      <c r="A15" s="4"/>
      <c r="B15" s="21"/>
      <c r="C15" s="19" t="s">
        <v>132</v>
      </c>
      <c r="D15" s="22" t="s">
        <v>149</v>
      </c>
      <c r="E15" s="65" t="s">
        <v>150</v>
      </c>
      <c r="F15" s="69">
        <v>5</v>
      </c>
      <c r="G15" s="42" t="s">
        <v>150</v>
      </c>
      <c r="H15" s="46">
        <v>5</v>
      </c>
      <c r="I15" s="65" t="s">
        <v>131</v>
      </c>
      <c r="J15" s="69">
        <v>10</v>
      </c>
      <c r="K15" s="42" t="s">
        <v>131</v>
      </c>
      <c r="L15" s="46">
        <v>10</v>
      </c>
      <c r="M15" s="42" t="s">
        <v>131</v>
      </c>
      <c r="N15" s="46">
        <v>10</v>
      </c>
      <c r="O15" s="42" t="s">
        <v>130</v>
      </c>
      <c r="P15" s="46">
        <v>0</v>
      </c>
      <c r="Q15" s="42" t="s">
        <v>131</v>
      </c>
      <c r="R15" s="46">
        <v>10</v>
      </c>
      <c r="S15" s="42"/>
      <c r="T15" s="46" t="s">
        <v>135</v>
      </c>
      <c r="U15" s="42" t="s">
        <v>150</v>
      </c>
      <c r="V15" s="46">
        <v>5</v>
      </c>
      <c r="W15" s="42"/>
      <c r="X15" s="46" t="s">
        <v>135</v>
      </c>
      <c r="Y15" s="42" t="s">
        <v>131</v>
      </c>
      <c r="Z15" s="46">
        <v>10</v>
      </c>
      <c r="AA15" s="42" t="s">
        <v>150</v>
      </c>
      <c r="AB15" s="46">
        <v>5</v>
      </c>
      <c r="AC15" s="42" t="s">
        <v>150</v>
      </c>
      <c r="AD15" s="46">
        <v>5</v>
      </c>
      <c r="AE15" s="42" t="s">
        <v>150</v>
      </c>
      <c r="AF15" s="46">
        <v>5</v>
      </c>
      <c r="AG15" s="42" t="s">
        <v>150</v>
      </c>
      <c r="AH15" s="46">
        <v>5</v>
      </c>
      <c r="AI15" s="42" t="s">
        <v>150</v>
      </c>
      <c r="AJ15" s="46">
        <v>5</v>
      </c>
      <c r="AK15" s="42" t="s">
        <v>150</v>
      </c>
      <c r="AL15" s="46">
        <v>5</v>
      </c>
      <c r="AM15" s="42" t="s">
        <v>130</v>
      </c>
      <c r="AN15" s="46">
        <v>0</v>
      </c>
      <c r="AO15" s="42"/>
      <c r="AP15" s="46" t="s">
        <v>135</v>
      </c>
      <c r="AQ15" s="42" t="s">
        <v>130</v>
      </c>
      <c r="AR15" s="46">
        <v>0</v>
      </c>
      <c r="AS15" s="42"/>
      <c r="AT15" s="46" t="s">
        <v>135</v>
      </c>
      <c r="AU15" s="42" t="s">
        <v>150</v>
      </c>
      <c r="AV15" s="46">
        <v>5</v>
      </c>
      <c r="AW15" s="42" t="s">
        <v>131</v>
      </c>
      <c r="AX15" s="46">
        <v>10</v>
      </c>
      <c r="AY15" s="42"/>
      <c r="AZ15" s="46" t="s">
        <v>135</v>
      </c>
      <c r="BA15" s="42" t="s">
        <v>150</v>
      </c>
      <c r="BB15" s="46">
        <v>5</v>
      </c>
      <c r="BC15" s="42" t="s">
        <v>130</v>
      </c>
      <c r="BD15" s="46">
        <v>0</v>
      </c>
      <c r="BE15" s="42"/>
      <c r="BF15" s="46" t="s">
        <v>135</v>
      </c>
      <c r="BG15" s="42" t="s">
        <v>150</v>
      </c>
      <c r="BH15" s="46">
        <v>5</v>
      </c>
      <c r="BI15" s="65" t="s">
        <v>150</v>
      </c>
      <c r="BJ15" s="69">
        <v>5</v>
      </c>
      <c r="BK15" s="42"/>
      <c r="BL15" s="46" t="s">
        <v>135</v>
      </c>
      <c r="BM15" s="152" t="s">
        <v>131</v>
      </c>
      <c r="BN15" s="155">
        <f>IF(BM15="No",0,(IF(BM15="Yes",10,(IF(BM15="Some detail",5,(IF(BM15="Unknown",0," ")))))))</f>
        <v>10</v>
      </c>
      <c r="BO15" s="42" t="s">
        <v>150</v>
      </c>
      <c r="BP15" s="46">
        <v>5</v>
      </c>
      <c r="BQ15" s="42" t="s">
        <v>131</v>
      </c>
      <c r="BR15" s="46">
        <v>10</v>
      </c>
      <c r="BS15" s="42" t="s">
        <v>150</v>
      </c>
      <c r="BT15" s="46">
        <v>5</v>
      </c>
      <c r="BU15" s="42" t="s">
        <v>131</v>
      </c>
      <c r="BV15" s="46">
        <v>10</v>
      </c>
      <c r="BW15" s="42" t="s">
        <v>131</v>
      </c>
      <c r="BX15" s="46">
        <v>10</v>
      </c>
      <c r="BY15" s="42" t="s">
        <v>130</v>
      </c>
      <c r="BZ15" s="46">
        <v>0</v>
      </c>
      <c r="CA15" s="42" t="s">
        <v>150</v>
      </c>
      <c r="CB15" s="46">
        <v>5</v>
      </c>
      <c r="CC15" s="42" t="s">
        <v>150</v>
      </c>
      <c r="CD15" s="46">
        <v>5</v>
      </c>
      <c r="CE15" s="42" t="s">
        <v>131</v>
      </c>
      <c r="CF15" s="46">
        <v>10</v>
      </c>
      <c r="CG15" s="42" t="s">
        <v>150</v>
      </c>
      <c r="CH15" s="46">
        <v>5</v>
      </c>
      <c r="CI15" s="42" t="s">
        <v>150</v>
      </c>
      <c r="CJ15" s="46">
        <v>5</v>
      </c>
      <c r="CK15" s="42"/>
      <c r="CL15" s="46" t="s">
        <v>135</v>
      </c>
      <c r="CM15" s="42"/>
      <c r="CN15" s="46" t="s">
        <v>135</v>
      </c>
      <c r="CO15" s="42" t="s">
        <v>150</v>
      </c>
      <c r="CP15" s="46">
        <v>5</v>
      </c>
      <c r="CQ15" s="42" t="s">
        <v>130</v>
      </c>
      <c r="CR15" s="46">
        <v>0</v>
      </c>
      <c r="CS15" s="42" t="s">
        <v>130</v>
      </c>
      <c r="CT15" s="46">
        <v>0</v>
      </c>
      <c r="CU15" s="152" t="s">
        <v>150</v>
      </c>
      <c r="CV15" s="155">
        <f>IF(CU15="No",0,(IF(CU15="Yes",10,(IF(CU15="Some detail",5,(IF(CU15="Unknown",0," ")))))))</f>
        <v>5</v>
      </c>
      <c r="CW15" s="42" t="s">
        <v>150</v>
      </c>
      <c r="CX15" s="46">
        <v>5</v>
      </c>
      <c r="CY15" s="42" t="s">
        <v>150</v>
      </c>
      <c r="CZ15" s="46">
        <v>5</v>
      </c>
      <c r="DA15" s="42" t="s">
        <v>150</v>
      </c>
      <c r="DB15" s="46">
        <v>5</v>
      </c>
      <c r="DC15" s="42" t="s">
        <v>150</v>
      </c>
      <c r="DD15" s="46">
        <v>5</v>
      </c>
      <c r="DE15" s="42" t="s">
        <v>150</v>
      </c>
      <c r="DF15" s="46">
        <v>5</v>
      </c>
      <c r="DG15" s="42" t="s">
        <v>150</v>
      </c>
      <c r="DH15" s="46">
        <v>5</v>
      </c>
      <c r="DI15" s="42" t="s">
        <v>150</v>
      </c>
      <c r="DJ15" s="46">
        <v>5</v>
      </c>
      <c r="DK15" s="42" t="s">
        <v>130</v>
      </c>
      <c r="DL15" s="46">
        <v>0</v>
      </c>
      <c r="DM15" s="42" t="s">
        <v>150</v>
      </c>
      <c r="DN15" s="46">
        <v>5</v>
      </c>
      <c r="DO15" s="42"/>
      <c r="DP15" s="46" t="s">
        <v>135</v>
      </c>
      <c r="DQ15" s="42" t="s">
        <v>150</v>
      </c>
      <c r="DR15" s="46">
        <v>5</v>
      </c>
      <c r="DS15" s="42" t="s">
        <v>150</v>
      </c>
      <c r="DT15" s="46">
        <v>5</v>
      </c>
      <c r="DU15" s="42" t="s">
        <v>131</v>
      </c>
      <c r="DV15" s="46">
        <v>10</v>
      </c>
      <c r="DW15" s="42"/>
      <c r="DX15" s="46" t="s">
        <v>135</v>
      </c>
      <c r="DY15" s="42" t="s">
        <v>150</v>
      </c>
      <c r="DZ15" s="46">
        <v>5</v>
      </c>
      <c r="EA15" s="42" t="s">
        <v>131</v>
      </c>
      <c r="EB15" s="46">
        <v>10</v>
      </c>
      <c r="EC15" s="42" t="s">
        <v>150</v>
      </c>
      <c r="ED15" s="46">
        <v>5</v>
      </c>
      <c r="EE15" s="42" t="s">
        <v>150</v>
      </c>
      <c r="EF15" s="46">
        <v>5</v>
      </c>
      <c r="EG15" s="42" t="s">
        <v>150</v>
      </c>
      <c r="EH15" s="46">
        <v>5</v>
      </c>
      <c r="EI15" s="42"/>
      <c r="EJ15" s="46" t="s">
        <v>135</v>
      </c>
      <c r="EK15" s="42" t="s">
        <v>150</v>
      </c>
      <c r="EL15" s="46">
        <v>5</v>
      </c>
      <c r="EM15" s="42" t="s">
        <v>150</v>
      </c>
      <c r="EN15" s="46">
        <v>5</v>
      </c>
      <c r="EO15" s="42" t="s">
        <v>150</v>
      </c>
      <c r="EP15" s="46">
        <v>5</v>
      </c>
      <c r="EQ15" s="152" t="s">
        <v>150</v>
      </c>
      <c r="ER15" s="174">
        <f>IF(EQ15="No",0,(IF(EQ15="Yes",10,(IF(EQ15="Some detail",5,(IF(EQ15="Unknown",0," ")))))))</f>
        <v>5</v>
      </c>
      <c r="ES15" s="42"/>
      <c r="ET15" s="46" t="s">
        <v>135</v>
      </c>
      <c r="EU15" s="42" t="s">
        <v>131</v>
      </c>
      <c r="EV15" s="46">
        <v>10</v>
      </c>
      <c r="EW15" s="42" t="s">
        <v>131</v>
      </c>
      <c r="EX15" s="46">
        <v>10</v>
      </c>
      <c r="EY15" s="42" t="s">
        <v>130</v>
      </c>
      <c r="EZ15" s="46">
        <v>0</v>
      </c>
      <c r="FA15" s="42" t="s">
        <v>131</v>
      </c>
      <c r="FB15" s="46">
        <v>10</v>
      </c>
      <c r="FC15" s="42" t="s">
        <v>150</v>
      </c>
      <c r="FD15" s="46">
        <v>5</v>
      </c>
      <c r="FE15" s="42" t="s">
        <v>150</v>
      </c>
      <c r="FF15" s="46">
        <v>5</v>
      </c>
      <c r="FG15" s="42" t="s">
        <v>150</v>
      </c>
      <c r="FH15" s="46">
        <v>5</v>
      </c>
      <c r="FI15" s="42" t="s">
        <v>150</v>
      </c>
      <c r="FJ15" s="46">
        <v>5</v>
      </c>
      <c r="FK15" s="42" t="s">
        <v>150</v>
      </c>
      <c r="FL15" s="46">
        <v>5</v>
      </c>
      <c r="FM15" s="42"/>
      <c r="FN15" s="46" t="s">
        <v>135</v>
      </c>
      <c r="FO15" s="42" t="s">
        <v>150</v>
      </c>
      <c r="FP15" s="46">
        <v>5</v>
      </c>
      <c r="FQ15" s="42" t="s">
        <v>150</v>
      </c>
      <c r="FR15" s="46">
        <v>5</v>
      </c>
      <c r="FS15" s="42" t="s">
        <v>150</v>
      </c>
      <c r="FT15" s="46">
        <v>5</v>
      </c>
      <c r="FU15" s="42" t="s">
        <v>131</v>
      </c>
      <c r="FV15" s="46">
        <v>10</v>
      </c>
      <c r="FW15" s="42" t="s">
        <v>150</v>
      </c>
      <c r="FX15" s="46">
        <v>5</v>
      </c>
      <c r="FY15" s="42" t="s">
        <v>150</v>
      </c>
      <c r="FZ15" s="46">
        <v>5</v>
      </c>
      <c r="GA15" s="42" t="s">
        <v>150</v>
      </c>
      <c r="GB15" s="46">
        <v>5</v>
      </c>
      <c r="GC15" s="42" t="s">
        <v>150</v>
      </c>
      <c r="GD15" s="46">
        <v>5</v>
      </c>
      <c r="GE15" s="42" t="s">
        <v>150</v>
      </c>
      <c r="GF15" s="46">
        <v>5</v>
      </c>
      <c r="GG15" s="42" t="s">
        <v>150</v>
      </c>
      <c r="GH15" s="46">
        <v>5</v>
      </c>
      <c r="GI15" s="42" t="s">
        <v>150</v>
      </c>
      <c r="GJ15" s="46">
        <v>5</v>
      </c>
      <c r="GK15" s="42" t="s">
        <v>150</v>
      </c>
      <c r="GL15" s="46">
        <v>5</v>
      </c>
      <c r="GM15" s="42" t="s">
        <v>150</v>
      </c>
      <c r="GN15" s="46">
        <v>5</v>
      </c>
      <c r="GO15" s="42" t="s">
        <v>150</v>
      </c>
      <c r="GP15" s="46">
        <v>5</v>
      </c>
      <c r="GQ15" s="42" t="s">
        <v>131</v>
      </c>
      <c r="GR15" s="46">
        <v>10</v>
      </c>
      <c r="GS15" s="84"/>
      <c r="GT15" s="46"/>
      <c r="GU15" s="65"/>
      <c r="GV15" s="69" t="s">
        <v>135</v>
      </c>
    </row>
    <row r="16" spans="1:204">
      <c r="A16" s="4"/>
      <c r="B16" s="23" t="s">
        <v>151</v>
      </c>
      <c r="C16" s="572" t="s">
        <v>152</v>
      </c>
      <c r="D16" s="573"/>
      <c r="E16" s="70"/>
      <c r="F16" s="71"/>
      <c r="G16" s="47"/>
      <c r="H16" s="48"/>
      <c r="I16" s="70"/>
      <c r="J16" s="71"/>
      <c r="K16" s="47"/>
      <c r="L16" s="48"/>
      <c r="M16" s="47"/>
      <c r="N16" s="48"/>
      <c r="O16" s="47"/>
      <c r="P16" s="48"/>
      <c r="Q16" s="47"/>
      <c r="R16" s="48"/>
      <c r="S16" s="47"/>
      <c r="T16" s="48"/>
      <c r="U16" s="47"/>
      <c r="V16" s="48"/>
      <c r="W16" s="47"/>
      <c r="X16" s="48"/>
      <c r="Y16" s="47"/>
      <c r="Z16" s="48"/>
      <c r="AA16" s="47"/>
      <c r="AB16" s="48"/>
      <c r="AC16" s="47"/>
      <c r="AD16" s="48"/>
      <c r="AE16" s="47"/>
      <c r="AF16" s="48"/>
      <c r="AG16" s="47"/>
      <c r="AH16" s="48"/>
      <c r="AI16" s="47"/>
      <c r="AJ16" s="48"/>
      <c r="AK16" s="47"/>
      <c r="AL16" s="48"/>
      <c r="AM16" s="47"/>
      <c r="AN16" s="48"/>
      <c r="AO16" s="47"/>
      <c r="AP16" s="48"/>
      <c r="AQ16" s="47"/>
      <c r="AR16" s="48"/>
      <c r="AS16" s="47"/>
      <c r="AT16" s="48"/>
      <c r="AU16" s="47"/>
      <c r="AV16" s="48"/>
      <c r="AW16" s="47"/>
      <c r="AX16" s="48"/>
      <c r="AY16" s="47"/>
      <c r="AZ16" s="48"/>
      <c r="BA16" s="47"/>
      <c r="BB16" s="48"/>
      <c r="BC16" s="47"/>
      <c r="BD16" s="48"/>
      <c r="BE16" s="47"/>
      <c r="BF16" s="48"/>
      <c r="BG16" s="47"/>
      <c r="BH16" s="48"/>
      <c r="BI16" s="70"/>
      <c r="BJ16" s="71"/>
      <c r="BK16" s="47"/>
      <c r="BL16" s="48"/>
      <c r="BM16" s="156"/>
      <c r="BN16" s="157"/>
      <c r="BO16" s="47"/>
      <c r="BP16" s="48"/>
      <c r="BQ16" s="47"/>
      <c r="BR16" s="48"/>
      <c r="BS16" s="47"/>
      <c r="BT16" s="48"/>
      <c r="BU16" s="47"/>
      <c r="BV16" s="48"/>
      <c r="BW16" s="47"/>
      <c r="BX16" s="48"/>
      <c r="BY16" s="47"/>
      <c r="BZ16" s="48"/>
      <c r="CA16" s="47"/>
      <c r="CB16" s="48"/>
      <c r="CC16" s="47"/>
      <c r="CD16" s="48"/>
      <c r="CE16" s="47"/>
      <c r="CF16" s="48"/>
      <c r="CG16" s="47"/>
      <c r="CH16" s="48"/>
      <c r="CI16" s="47"/>
      <c r="CJ16" s="48"/>
      <c r="CK16" s="47"/>
      <c r="CL16" s="48"/>
      <c r="CM16" s="47"/>
      <c r="CN16" s="48"/>
      <c r="CO16" s="47"/>
      <c r="CP16" s="48"/>
      <c r="CQ16" s="47"/>
      <c r="CR16" s="48"/>
      <c r="CS16" s="47"/>
      <c r="CT16" s="48"/>
      <c r="CU16" s="156"/>
      <c r="CV16" s="157"/>
      <c r="CW16" s="47"/>
      <c r="CX16" s="48"/>
      <c r="CY16" s="47"/>
      <c r="CZ16" s="48"/>
      <c r="DA16" s="47"/>
      <c r="DB16" s="48"/>
      <c r="DC16" s="47"/>
      <c r="DD16" s="48"/>
      <c r="DE16" s="47"/>
      <c r="DF16" s="48"/>
      <c r="DG16" s="47"/>
      <c r="DH16" s="48"/>
      <c r="DI16" s="47"/>
      <c r="DJ16" s="48"/>
      <c r="DK16" s="47"/>
      <c r="DL16" s="48"/>
      <c r="DM16" s="47"/>
      <c r="DN16" s="48"/>
      <c r="DO16" s="47"/>
      <c r="DP16" s="48"/>
      <c r="DQ16" s="47"/>
      <c r="DR16" s="48"/>
      <c r="DS16" s="47"/>
      <c r="DT16" s="48"/>
      <c r="DU16" s="47"/>
      <c r="DV16" s="48"/>
      <c r="DW16" s="47"/>
      <c r="DX16" s="48"/>
      <c r="DY16" s="47"/>
      <c r="DZ16" s="48"/>
      <c r="EA16" s="47"/>
      <c r="EB16" s="48"/>
      <c r="EC16" s="47"/>
      <c r="ED16" s="48"/>
      <c r="EE16" s="47"/>
      <c r="EF16" s="48"/>
      <c r="EG16" s="47"/>
      <c r="EH16" s="48"/>
      <c r="EI16" s="47"/>
      <c r="EJ16" s="48"/>
      <c r="EK16" s="47"/>
      <c r="EL16" s="48"/>
      <c r="EM16" s="47"/>
      <c r="EN16" s="48"/>
      <c r="EO16" s="47"/>
      <c r="EP16" s="48"/>
      <c r="EQ16" s="156"/>
      <c r="ER16" s="175"/>
      <c r="ES16" s="47"/>
      <c r="ET16" s="48"/>
      <c r="EU16" s="47"/>
      <c r="EV16" s="48"/>
      <c r="EW16" s="47"/>
      <c r="EX16" s="48"/>
      <c r="EY16" s="47"/>
      <c r="EZ16" s="48"/>
      <c r="FA16" s="47"/>
      <c r="FB16" s="48"/>
      <c r="FC16" s="47"/>
      <c r="FD16" s="48"/>
      <c r="FE16" s="47"/>
      <c r="FF16" s="48"/>
      <c r="FG16" s="47"/>
      <c r="FH16" s="48"/>
      <c r="FI16" s="47"/>
      <c r="FJ16" s="48"/>
      <c r="FK16" s="47"/>
      <c r="FL16" s="48"/>
      <c r="FM16" s="47"/>
      <c r="FN16" s="48"/>
      <c r="FO16" s="47"/>
      <c r="FP16" s="48"/>
      <c r="FQ16" s="47"/>
      <c r="FR16" s="48"/>
      <c r="FS16" s="47"/>
      <c r="FT16" s="48"/>
      <c r="FU16" s="47"/>
      <c r="FV16" s="48"/>
      <c r="FW16" s="47"/>
      <c r="FX16" s="48"/>
      <c r="FY16" s="47"/>
      <c r="FZ16" s="48"/>
      <c r="GA16" s="47"/>
      <c r="GB16" s="48"/>
      <c r="GC16" s="47"/>
      <c r="GD16" s="48"/>
      <c r="GE16" s="47"/>
      <c r="GF16" s="48"/>
      <c r="GG16" s="47"/>
      <c r="GH16" s="48"/>
      <c r="GI16" s="47"/>
      <c r="GJ16" s="48"/>
      <c r="GK16" s="47"/>
      <c r="GL16" s="48"/>
      <c r="GM16" s="47"/>
      <c r="GN16" s="48"/>
      <c r="GO16" s="47"/>
      <c r="GP16" s="48"/>
      <c r="GQ16" s="47"/>
      <c r="GR16" s="48"/>
      <c r="GS16" s="47"/>
      <c r="GT16" s="48"/>
      <c r="GU16" s="70"/>
      <c r="GV16" s="71"/>
    </row>
    <row r="17" spans="1:204" ht="39.950000000000003" customHeight="1">
      <c r="A17" s="4"/>
      <c r="B17" s="24"/>
      <c r="C17" s="25" t="s">
        <v>128</v>
      </c>
      <c r="D17" s="128" t="s">
        <v>153</v>
      </c>
      <c r="E17" s="72" t="s">
        <v>131</v>
      </c>
      <c r="F17" s="71">
        <v>5</v>
      </c>
      <c r="G17" s="49" t="s">
        <v>131</v>
      </c>
      <c r="H17" s="48">
        <v>5</v>
      </c>
      <c r="I17" s="72" t="s">
        <v>131</v>
      </c>
      <c r="J17" s="71">
        <v>5</v>
      </c>
      <c r="K17" s="49" t="s">
        <v>131</v>
      </c>
      <c r="L17" s="48">
        <v>5</v>
      </c>
      <c r="M17" s="49" t="s">
        <v>131</v>
      </c>
      <c r="N17" s="48">
        <v>5</v>
      </c>
      <c r="O17" s="49" t="s">
        <v>131</v>
      </c>
      <c r="P17" s="48">
        <v>5</v>
      </c>
      <c r="Q17" s="49" t="s">
        <v>131</v>
      </c>
      <c r="R17" s="48">
        <v>5</v>
      </c>
      <c r="S17" s="49" t="s">
        <v>154</v>
      </c>
      <c r="T17" s="48">
        <v>0</v>
      </c>
      <c r="U17" s="49" t="s">
        <v>130</v>
      </c>
      <c r="V17" s="48">
        <v>0</v>
      </c>
      <c r="W17" s="49" t="s">
        <v>130</v>
      </c>
      <c r="X17" s="48">
        <v>0</v>
      </c>
      <c r="Y17" s="49" t="s">
        <v>130</v>
      </c>
      <c r="Z17" s="48">
        <v>0</v>
      </c>
      <c r="AA17" s="49" t="s">
        <v>154</v>
      </c>
      <c r="AB17" s="48">
        <v>0</v>
      </c>
      <c r="AC17" s="49" t="s">
        <v>131</v>
      </c>
      <c r="AD17" s="48">
        <v>5</v>
      </c>
      <c r="AE17" s="49" t="s">
        <v>154</v>
      </c>
      <c r="AF17" s="48">
        <v>0</v>
      </c>
      <c r="AG17" s="49" t="s">
        <v>131</v>
      </c>
      <c r="AH17" s="48">
        <v>5</v>
      </c>
      <c r="AI17" s="49" t="s">
        <v>130</v>
      </c>
      <c r="AJ17" s="48">
        <v>0</v>
      </c>
      <c r="AK17" s="49" t="s">
        <v>131</v>
      </c>
      <c r="AL17" s="48">
        <v>5</v>
      </c>
      <c r="AM17" s="49" t="s">
        <v>154</v>
      </c>
      <c r="AN17" s="48">
        <v>0</v>
      </c>
      <c r="AO17" s="49" t="s">
        <v>131</v>
      </c>
      <c r="AP17" s="48">
        <v>5</v>
      </c>
      <c r="AQ17" s="49" t="s">
        <v>131</v>
      </c>
      <c r="AR17" s="48">
        <v>5</v>
      </c>
      <c r="AS17" s="49" t="s">
        <v>131</v>
      </c>
      <c r="AT17" s="48">
        <v>5</v>
      </c>
      <c r="AU17" s="49" t="s">
        <v>154</v>
      </c>
      <c r="AV17" s="48">
        <v>0</v>
      </c>
      <c r="AW17" s="49" t="s">
        <v>131</v>
      </c>
      <c r="AX17" s="48">
        <v>5</v>
      </c>
      <c r="AY17" s="49" t="s">
        <v>154</v>
      </c>
      <c r="AZ17" s="48">
        <v>0</v>
      </c>
      <c r="BA17" s="49" t="s">
        <v>130</v>
      </c>
      <c r="BB17" s="48">
        <v>0</v>
      </c>
      <c r="BC17" s="49" t="s">
        <v>131</v>
      </c>
      <c r="BD17" s="48">
        <v>5</v>
      </c>
      <c r="BE17" s="49" t="s">
        <v>154</v>
      </c>
      <c r="BF17" s="48">
        <v>0</v>
      </c>
      <c r="BG17" s="49" t="s">
        <v>130</v>
      </c>
      <c r="BH17" s="48">
        <v>0</v>
      </c>
      <c r="BI17" s="72" t="s">
        <v>130</v>
      </c>
      <c r="BJ17" s="71">
        <v>0</v>
      </c>
      <c r="BK17" s="49" t="s">
        <v>154</v>
      </c>
      <c r="BL17" s="48">
        <v>0</v>
      </c>
      <c r="BM17" s="158" t="s">
        <v>131</v>
      </c>
      <c r="BN17" s="157">
        <f>IF(BM17="Yes",5,IF(BM17="No",0,IF(BM17="Unknown",0," ")))</f>
        <v>5</v>
      </c>
      <c r="BO17" s="49" t="s">
        <v>131</v>
      </c>
      <c r="BP17" s="48">
        <v>5</v>
      </c>
      <c r="BQ17" s="49" t="s">
        <v>130</v>
      </c>
      <c r="BR17" s="48">
        <v>0</v>
      </c>
      <c r="BS17" s="49" t="s">
        <v>130</v>
      </c>
      <c r="BT17" s="48">
        <v>0</v>
      </c>
      <c r="BU17" s="49" t="s">
        <v>131</v>
      </c>
      <c r="BV17" s="48">
        <v>5</v>
      </c>
      <c r="BW17" s="49" t="s">
        <v>130</v>
      </c>
      <c r="BX17" s="48">
        <v>0</v>
      </c>
      <c r="BY17" s="49" t="s">
        <v>131</v>
      </c>
      <c r="BZ17" s="48">
        <v>5</v>
      </c>
      <c r="CA17" s="49" t="s">
        <v>131</v>
      </c>
      <c r="CB17" s="48">
        <v>5</v>
      </c>
      <c r="CC17" s="49" t="s">
        <v>130</v>
      </c>
      <c r="CD17" s="48">
        <v>0</v>
      </c>
      <c r="CE17" s="49" t="s">
        <v>130</v>
      </c>
      <c r="CF17" s="48">
        <v>0</v>
      </c>
      <c r="CG17" s="49" t="s">
        <v>130</v>
      </c>
      <c r="CH17" s="48">
        <v>0</v>
      </c>
      <c r="CI17" s="49" t="s">
        <v>131</v>
      </c>
      <c r="CJ17" s="48">
        <v>5</v>
      </c>
      <c r="CK17" s="49" t="s">
        <v>131</v>
      </c>
      <c r="CL17" s="48">
        <v>5</v>
      </c>
      <c r="CM17" s="49" t="s">
        <v>131</v>
      </c>
      <c r="CN17" s="48">
        <v>5</v>
      </c>
      <c r="CO17" s="49" t="s">
        <v>154</v>
      </c>
      <c r="CP17" s="48">
        <v>0</v>
      </c>
      <c r="CQ17" s="49" t="s">
        <v>130</v>
      </c>
      <c r="CR17" s="48">
        <v>0</v>
      </c>
      <c r="CS17" s="49" t="s">
        <v>154</v>
      </c>
      <c r="CT17" s="48">
        <v>0</v>
      </c>
      <c r="CU17" s="158" t="s">
        <v>131</v>
      </c>
      <c r="CV17" s="157">
        <f>IF(CU17="Yes",5,IF(CU17="No",0,IF(CU17="Unknown",0," ")))</f>
        <v>5</v>
      </c>
      <c r="CW17" s="49" t="s">
        <v>131</v>
      </c>
      <c r="CX17" s="48">
        <v>5</v>
      </c>
      <c r="CY17" s="49" t="s">
        <v>154</v>
      </c>
      <c r="CZ17" s="48">
        <v>0</v>
      </c>
      <c r="DA17" s="49" t="s">
        <v>154</v>
      </c>
      <c r="DB17" s="48">
        <v>0</v>
      </c>
      <c r="DC17" s="49" t="s">
        <v>131</v>
      </c>
      <c r="DD17" s="48">
        <v>5</v>
      </c>
      <c r="DE17" s="49" t="s">
        <v>131</v>
      </c>
      <c r="DF17" s="48">
        <v>5</v>
      </c>
      <c r="DG17" s="49" t="s">
        <v>131</v>
      </c>
      <c r="DH17" s="48">
        <v>5</v>
      </c>
      <c r="DI17" s="49" t="s">
        <v>131</v>
      </c>
      <c r="DJ17" s="48">
        <v>5</v>
      </c>
      <c r="DK17" s="49" t="s">
        <v>131</v>
      </c>
      <c r="DL17" s="48">
        <v>5</v>
      </c>
      <c r="DM17" s="49" t="s">
        <v>131</v>
      </c>
      <c r="DN17" s="48">
        <v>5</v>
      </c>
      <c r="DO17" s="49" t="s">
        <v>154</v>
      </c>
      <c r="DP17" s="48">
        <v>0</v>
      </c>
      <c r="DQ17" s="49" t="s">
        <v>130</v>
      </c>
      <c r="DR17" s="48">
        <v>0</v>
      </c>
      <c r="DS17" s="49" t="s">
        <v>154</v>
      </c>
      <c r="DT17" s="48">
        <v>0</v>
      </c>
      <c r="DU17" s="49" t="s">
        <v>131</v>
      </c>
      <c r="DV17" s="48">
        <v>5</v>
      </c>
      <c r="DW17" s="49" t="s">
        <v>130</v>
      </c>
      <c r="DX17" s="48">
        <v>0</v>
      </c>
      <c r="DY17" s="49" t="s">
        <v>130</v>
      </c>
      <c r="DZ17" s="48">
        <v>0</v>
      </c>
      <c r="EA17" s="49" t="s">
        <v>130</v>
      </c>
      <c r="EB17" s="48">
        <v>0</v>
      </c>
      <c r="EC17" s="49" t="s">
        <v>130</v>
      </c>
      <c r="ED17" s="48">
        <v>0</v>
      </c>
      <c r="EE17" s="49" t="s">
        <v>131</v>
      </c>
      <c r="EF17" s="48">
        <v>5</v>
      </c>
      <c r="EG17" s="49" t="s">
        <v>130</v>
      </c>
      <c r="EH17" s="48">
        <v>0</v>
      </c>
      <c r="EI17" s="49" t="s">
        <v>131</v>
      </c>
      <c r="EJ17" s="48">
        <v>5</v>
      </c>
      <c r="EK17" s="49" t="s">
        <v>130</v>
      </c>
      <c r="EL17" s="48">
        <v>0</v>
      </c>
      <c r="EM17" s="49" t="s">
        <v>131</v>
      </c>
      <c r="EN17" s="48">
        <v>5</v>
      </c>
      <c r="EO17" s="49" t="s">
        <v>131</v>
      </c>
      <c r="EP17" s="48">
        <v>5</v>
      </c>
      <c r="EQ17" s="158" t="s">
        <v>131</v>
      </c>
      <c r="ER17" s="175">
        <f>IF(EQ17="Yes",5,IF(EQ17="No",0,IF(EQ17="Unknown",0," ")))</f>
        <v>5</v>
      </c>
      <c r="ES17" s="49" t="s">
        <v>131</v>
      </c>
      <c r="ET17" s="48">
        <v>5</v>
      </c>
      <c r="EU17" s="49" t="s">
        <v>130</v>
      </c>
      <c r="EV17" s="48">
        <v>0</v>
      </c>
      <c r="EW17" s="49" t="s">
        <v>131</v>
      </c>
      <c r="EX17" s="48">
        <v>5</v>
      </c>
      <c r="EY17" s="49" t="s">
        <v>154</v>
      </c>
      <c r="EZ17" s="48">
        <v>0</v>
      </c>
      <c r="FA17" s="49" t="s">
        <v>131</v>
      </c>
      <c r="FB17" s="48">
        <v>5</v>
      </c>
      <c r="FC17" s="49" t="s">
        <v>131</v>
      </c>
      <c r="FD17" s="48">
        <v>5</v>
      </c>
      <c r="FE17" s="49" t="s">
        <v>130</v>
      </c>
      <c r="FF17" s="48">
        <v>0</v>
      </c>
      <c r="FG17" s="49" t="s">
        <v>154</v>
      </c>
      <c r="FH17" s="48">
        <v>0</v>
      </c>
      <c r="FI17" s="49" t="s">
        <v>131</v>
      </c>
      <c r="FJ17" s="48">
        <v>5</v>
      </c>
      <c r="FK17" s="49" t="s">
        <v>130</v>
      </c>
      <c r="FL17" s="48">
        <v>0</v>
      </c>
      <c r="FM17" s="49" t="s">
        <v>130</v>
      </c>
      <c r="FN17" s="48">
        <v>0</v>
      </c>
      <c r="FO17" s="49" t="s">
        <v>154</v>
      </c>
      <c r="FP17" s="48">
        <v>0</v>
      </c>
      <c r="FQ17" s="49" t="s">
        <v>130</v>
      </c>
      <c r="FR17" s="48">
        <v>0</v>
      </c>
      <c r="FS17" s="49" t="s">
        <v>130</v>
      </c>
      <c r="FT17" s="48">
        <v>0</v>
      </c>
      <c r="FU17" s="49" t="s">
        <v>131</v>
      </c>
      <c r="FV17" s="48">
        <v>5</v>
      </c>
      <c r="FW17" s="49" t="s">
        <v>131</v>
      </c>
      <c r="FX17" s="48">
        <v>5</v>
      </c>
      <c r="FY17" s="49" t="s">
        <v>130</v>
      </c>
      <c r="FZ17" s="48">
        <v>0</v>
      </c>
      <c r="GA17" s="49" t="s">
        <v>130</v>
      </c>
      <c r="GB17" s="48">
        <v>0</v>
      </c>
      <c r="GC17" s="49" t="s">
        <v>130</v>
      </c>
      <c r="GD17" s="48">
        <v>0</v>
      </c>
      <c r="GE17" s="49" t="s">
        <v>131</v>
      </c>
      <c r="GF17" s="48">
        <v>5</v>
      </c>
      <c r="GG17" s="49" t="s">
        <v>131</v>
      </c>
      <c r="GH17" s="48">
        <v>5</v>
      </c>
      <c r="GI17" s="49" t="s">
        <v>131</v>
      </c>
      <c r="GJ17" s="48">
        <v>5</v>
      </c>
      <c r="GK17" s="49" t="s">
        <v>130</v>
      </c>
      <c r="GL17" s="48">
        <v>0</v>
      </c>
      <c r="GM17" s="49" t="s">
        <v>130</v>
      </c>
      <c r="GN17" s="48">
        <v>0</v>
      </c>
      <c r="GO17" s="49" t="s">
        <v>131</v>
      </c>
      <c r="GP17" s="48">
        <v>5</v>
      </c>
      <c r="GQ17" s="49" t="s">
        <v>130</v>
      </c>
      <c r="GR17" s="48">
        <v>0</v>
      </c>
      <c r="GS17" s="72" t="s">
        <v>154</v>
      </c>
      <c r="GT17" s="48">
        <v>0</v>
      </c>
      <c r="GU17" s="72" t="s">
        <v>154</v>
      </c>
      <c r="GV17" s="71">
        <v>0</v>
      </c>
    </row>
    <row r="18" spans="1:204" ht="105" customHeight="1">
      <c r="A18" s="4"/>
      <c r="B18" s="26"/>
      <c r="C18" s="25" t="s">
        <v>132</v>
      </c>
      <c r="D18" s="27" t="s">
        <v>155</v>
      </c>
      <c r="E18" s="73" t="s">
        <v>156</v>
      </c>
      <c r="F18" s="66">
        <v>10</v>
      </c>
      <c r="G18" s="50" t="s">
        <v>157</v>
      </c>
      <c r="H18" s="43">
        <v>5</v>
      </c>
      <c r="I18" s="73" t="s">
        <v>156</v>
      </c>
      <c r="J18" s="66">
        <v>10</v>
      </c>
      <c r="K18" s="50" t="s">
        <v>156</v>
      </c>
      <c r="L18" s="43">
        <v>10</v>
      </c>
      <c r="M18" s="50" t="s">
        <v>156</v>
      </c>
      <c r="N18" s="43">
        <v>10</v>
      </c>
      <c r="O18" s="50" t="s">
        <v>154</v>
      </c>
      <c r="P18" s="43">
        <v>0</v>
      </c>
      <c r="Q18" s="50" t="s">
        <v>158</v>
      </c>
      <c r="R18" s="43">
        <v>5</v>
      </c>
      <c r="S18" s="50" t="s">
        <v>154</v>
      </c>
      <c r="T18" s="43">
        <v>0</v>
      </c>
      <c r="U18" s="50" t="s">
        <v>156</v>
      </c>
      <c r="V18" s="43">
        <v>10</v>
      </c>
      <c r="W18" s="50" t="s">
        <v>154</v>
      </c>
      <c r="X18" s="43">
        <v>0</v>
      </c>
      <c r="Y18" s="50" t="s">
        <v>156</v>
      </c>
      <c r="Z18" s="43">
        <v>10</v>
      </c>
      <c r="AA18" s="50" t="s">
        <v>156</v>
      </c>
      <c r="AB18" s="43">
        <v>10</v>
      </c>
      <c r="AC18" s="50" t="s">
        <v>156</v>
      </c>
      <c r="AD18" s="43">
        <v>10</v>
      </c>
      <c r="AE18" s="50" t="s">
        <v>154</v>
      </c>
      <c r="AF18" s="43">
        <v>0</v>
      </c>
      <c r="AG18" s="50" t="s">
        <v>156</v>
      </c>
      <c r="AH18" s="43">
        <v>10</v>
      </c>
      <c r="AI18" s="50" t="s">
        <v>157</v>
      </c>
      <c r="AJ18" s="43">
        <v>5</v>
      </c>
      <c r="AK18" s="50" t="s">
        <v>157</v>
      </c>
      <c r="AL18" s="43">
        <v>5</v>
      </c>
      <c r="AM18" s="50" t="s">
        <v>158</v>
      </c>
      <c r="AN18" s="43">
        <v>5</v>
      </c>
      <c r="AO18" s="50" t="s">
        <v>154</v>
      </c>
      <c r="AP18" s="43">
        <v>0</v>
      </c>
      <c r="AQ18" s="50" t="s">
        <v>156</v>
      </c>
      <c r="AR18" s="43">
        <v>10</v>
      </c>
      <c r="AS18" s="50" t="s">
        <v>156</v>
      </c>
      <c r="AT18" s="43">
        <v>10</v>
      </c>
      <c r="AU18" s="50" t="s">
        <v>154</v>
      </c>
      <c r="AV18" s="43">
        <v>0</v>
      </c>
      <c r="AW18" s="50" t="s">
        <v>156</v>
      </c>
      <c r="AX18" s="43">
        <v>10</v>
      </c>
      <c r="AY18" s="50" t="s">
        <v>154</v>
      </c>
      <c r="AZ18" s="43">
        <v>0</v>
      </c>
      <c r="BA18" s="50" t="s">
        <v>157</v>
      </c>
      <c r="BB18" s="43">
        <v>5</v>
      </c>
      <c r="BC18" s="50" t="s">
        <v>156</v>
      </c>
      <c r="BD18" s="43">
        <v>10</v>
      </c>
      <c r="BE18" s="50" t="s">
        <v>154</v>
      </c>
      <c r="BF18" s="43">
        <v>0</v>
      </c>
      <c r="BG18" s="50" t="s">
        <v>157</v>
      </c>
      <c r="BH18" s="43">
        <v>5</v>
      </c>
      <c r="BI18" s="73" t="s">
        <v>157</v>
      </c>
      <c r="BJ18" s="66">
        <v>5</v>
      </c>
      <c r="BK18" s="50" t="s">
        <v>159</v>
      </c>
      <c r="BL18" s="43">
        <v>0</v>
      </c>
      <c r="BM18" s="170" t="s">
        <v>156</v>
      </c>
      <c r="BN18" s="151">
        <f>IF(BM18="Both site &amp; building plans",10,IF(BM18="Only the site plan",5,IF(BM18="Only the building plan",5,IF(BM18="Neither",0,IF(BM18="Unknown",0," ")))))</f>
        <v>10</v>
      </c>
      <c r="BO18" s="50" t="s">
        <v>156</v>
      </c>
      <c r="BP18" s="43">
        <v>10</v>
      </c>
      <c r="BQ18" s="50" t="s">
        <v>156</v>
      </c>
      <c r="BR18" s="43">
        <v>10</v>
      </c>
      <c r="BS18" s="50" t="s">
        <v>154</v>
      </c>
      <c r="BT18" s="43">
        <v>0</v>
      </c>
      <c r="BU18" s="50" t="s">
        <v>156</v>
      </c>
      <c r="BV18" s="43">
        <v>10</v>
      </c>
      <c r="BW18" s="50" t="s">
        <v>157</v>
      </c>
      <c r="BX18" s="43">
        <v>5</v>
      </c>
      <c r="BY18" s="50" t="s">
        <v>154</v>
      </c>
      <c r="BZ18" s="43">
        <v>0</v>
      </c>
      <c r="CA18" s="50" t="s">
        <v>159</v>
      </c>
      <c r="CB18" s="43">
        <v>0</v>
      </c>
      <c r="CC18" s="50" t="s">
        <v>154</v>
      </c>
      <c r="CD18" s="43">
        <v>0</v>
      </c>
      <c r="CE18" s="50" t="s">
        <v>156</v>
      </c>
      <c r="CF18" s="43">
        <v>10</v>
      </c>
      <c r="CG18" s="50" t="s">
        <v>156</v>
      </c>
      <c r="CH18" s="43">
        <v>10</v>
      </c>
      <c r="CI18" s="50" t="s">
        <v>156</v>
      </c>
      <c r="CJ18" s="43">
        <v>10</v>
      </c>
      <c r="CK18" s="50" t="s">
        <v>154</v>
      </c>
      <c r="CL18" s="43">
        <v>0</v>
      </c>
      <c r="CM18" s="50" t="s">
        <v>156</v>
      </c>
      <c r="CN18" s="43">
        <v>10</v>
      </c>
      <c r="CO18" s="50" t="s">
        <v>156</v>
      </c>
      <c r="CP18" s="43">
        <v>10</v>
      </c>
      <c r="CQ18" s="50" t="s">
        <v>158</v>
      </c>
      <c r="CR18" s="43">
        <v>5</v>
      </c>
      <c r="CS18" s="50" t="s">
        <v>154</v>
      </c>
      <c r="CT18" s="43">
        <v>0</v>
      </c>
      <c r="CU18" s="170" t="s">
        <v>156</v>
      </c>
      <c r="CV18" s="151">
        <f>IF(CU18="Both site &amp; building plans",10,IF(CU18="Only the site plan",5,IF(CU18="Only the building plan",5,IF(CU18="Neither",0,IF(CU18="Unknown",0," ")))))</f>
        <v>10</v>
      </c>
      <c r="CW18" s="50" t="s">
        <v>156</v>
      </c>
      <c r="CX18" s="43">
        <v>10</v>
      </c>
      <c r="CY18" s="50" t="s">
        <v>154</v>
      </c>
      <c r="CZ18" s="43">
        <v>0</v>
      </c>
      <c r="DA18" s="50" t="s">
        <v>158</v>
      </c>
      <c r="DB18" s="43">
        <v>5</v>
      </c>
      <c r="DC18" s="50" t="s">
        <v>156</v>
      </c>
      <c r="DD18" s="43">
        <v>10</v>
      </c>
      <c r="DE18" s="50" t="s">
        <v>154</v>
      </c>
      <c r="DF18" s="43">
        <v>0</v>
      </c>
      <c r="DG18" s="50" t="s">
        <v>156</v>
      </c>
      <c r="DH18" s="43">
        <v>10</v>
      </c>
      <c r="DI18" s="50" t="s">
        <v>156</v>
      </c>
      <c r="DJ18" s="43">
        <v>10</v>
      </c>
      <c r="DK18" s="50" t="s">
        <v>156</v>
      </c>
      <c r="DL18" s="43">
        <v>10</v>
      </c>
      <c r="DM18" s="50" t="s">
        <v>156</v>
      </c>
      <c r="DN18" s="43">
        <v>10</v>
      </c>
      <c r="DO18" s="50" t="s">
        <v>154</v>
      </c>
      <c r="DP18" s="43">
        <v>0</v>
      </c>
      <c r="DQ18" s="50" t="s">
        <v>157</v>
      </c>
      <c r="DR18" s="43">
        <v>5</v>
      </c>
      <c r="DS18" s="50" t="s">
        <v>156</v>
      </c>
      <c r="DT18" s="43">
        <v>10</v>
      </c>
      <c r="DU18" s="50" t="s">
        <v>156</v>
      </c>
      <c r="DV18" s="43">
        <v>10</v>
      </c>
      <c r="DW18" s="50" t="s">
        <v>154</v>
      </c>
      <c r="DX18" s="43">
        <v>0</v>
      </c>
      <c r="DY18" s="50" t="s">
        <v>154</v>
      </c>
      <c r="DZ18" s="43">
        <v>0</v>
      </c>
      <c r="EA18" s="50" t="s">
        <v>156</v>
      </c>
      <c r="EB18" s="43">
        <v>10</v>
      </c>
      <c r="EC18" s="50" t="s">
        <v>154</v>
      </c>
      <c r="ED18" s="43">
        <v>0</v>
      </c>
      <c r="EE18" s="50" t="s">
        <v>154</v>
      </c>
      <c r="EF18" s="43">
        <v>0</v>
      </c>
      <c r="EG18" s="50" t="s">
        <v>159</v>
      </c>
      <c r="EH18" s="43">
        <v>0</v>
      </c>
      <c r="EI18" s="50" t="s">
        <v>154</v>
      </c>
      <c r="EJ18" s="43">
        <v>0</v>
      </c>
      <c r="EK18" s="50" t="s">
        <v>157</v>
      </c>
      <c r="EL18" s="43">
        <v>5</v>
      </c>
      <c r="EM18" s="50" t="s">
        <v>156</v>
      </c>
      <c r="EN18" s="43">
        <v>10</v>
      </c>
      <c r="EO18" s="50" t="s">
        <v>156</v>
      </c>
      <c r="EP18" s="43">
        <v>10</v>
      </c>
      <c r="EQ18" s="170" t="s">
        <v>159</v>
      </c>
      <c r="ER18" s="172">
        <f>IF(EQ18="Both site &amp; building plans",10,IF(EQ18="Only the site plan",5,IF(EQ18="Only the building plan",5,IF(EQ18="Neither",0,IF(EQ18="Unknown",0," ")))))</f>
        <v>0</v>
      </c>
      <c r="ES18" s="50" t="s">
        <v>154</v>
      </c>
      <c r="ET18" s="43">
        <v>0</v>
      </c>
      <c r="EU18" s="50" t="s">
        <v>156</v>
      </c>
      <c r="EV18" s="43">
        <v>10</v>
      </c>
      <c r="EW18" s="50" t="s">
        <v>156</v>
      </c>
      <c r="EX18" s="43">
        <v>10</v>
      </c>
      <c r="EY18" s="50" t="s">
        <v>157</v>
      </c>
      <c r="EZ18" s="43">
        <v>5</v>
      </c>
      <c r="FA18" s="50" t="s">
        <v>156</v>
      </c>
      <c r="FB18" s="43">
        <v>10</v>
      </c>
      <c r="FC18" s="50" t="s">
        <v>156</v>
      </c>
      <c r="FD18" s="43">
        <v>10</v>
      </c>
      <c r="FE18" s="50" t="s">
        <v>159</v>
      </c>
      <c r="FF18" s="43">
        <v>0</v>
      </c>
      <c r="FG18" s="50" t="s">
        <v>154</v>
      </c>
      <c r="FH18" s="43">
        <v>0</v>
      </c>
      <c r="FI18" s="50" t="s">
        <v>156</v>
      </c>
      <c r="FJ18" s="43">
        <v>10</v>
      </c>
      <c r="FK18" s="50" t="s">
        <v>154</v>
      </c>
      <c r="FL18" s="43">
        <v>0</v>
      </c>
      <c r="FM18" s="50" t="s">
        <v>154</v>
      </c>
      <c r="FN18" s="43">
        <v>0</v>
      </c>
      <c r="FO18" s="50" t="s">
        <v>154</v>
      </c>
      <c r="FP18" s="43">
        <v>0</v>
      </c>
      <c r="FQ18" s="50" t="s">
        <v>159</v>
      </c>
      <c r="FR18" s="43">
        <v>0</v>
      </c>
      <c r="FS18" s="50" t="s">
        <v>158</v>
      </c>
      <c r="FT18" s="43">
        <v>5</v>
      </c>
      <c r="FU18" s="50" t="s">
        <v>156</v>
      </c>
      <c r="FV18" s="43">
        <v>10</v>
      </c>
      <c r="FW18" s="50" t="s">
        <v>154</v>
      </c>
      <c r="FX18" s="43">
        <v>0</v>
      </c>
      <c r="FY18" s="50" t="s">
        <v>156</v>
      </c>
      <c r="FZ18" s="43">
        <v>10</v>
      </c>
      <c r="GA18" s="50" t="s">
        <v>158</v>
      </c>
      <c r="GB18" s="43">
        <v>5</v>
      </c>
      <c r="GC18" s="50" t="s">
        <v>157</v>
      </c>
      <c r="GD18" s="43">
        <v>5</v>
      </c>
      <c r="GE18" s="50" t="s">
        <v>156</v>
      </c>
      <c r="GF18" s="43">
        <v>10</v>
      </c>
      <c r="GG18" s="50" t="s">
        <v>156</v>
      </c>
      <c r="GH18" s="43">
        <v>10</v>
      </c>
      <c r="GI18" s="50" t="s">
        <v>157</v>
      </c>
      <c r="GJ18" s="43">
        <v>5</v>
      </c>
      <c r="GK18" s="50" t="s">
        <v>154</v>
      </c>
      <c r="GL18" s="43">
        <v>0</v>
      </c>
      <c r="GM18" s="50" t="s">
        <v>159</v>
      </c>
      <c r="GN18" s="43">
        <v>0</v>
      </c>
      <c r="GO18" s="50" t="s">
        <v>156</v>
      </c>
      <c r="GP18" s="43">
        <v>10</v>
      </c>
      <c r="GQ18" s="50" t="s">
        <v>157</v>
      </c>
      <c r="GR18" s="43">
        <v>5</v>
      </c>
      <c r="GS18" s="72" t="s">
        <v>154</v>
      </c>
      <c r="GT18" s="43">
        <v>0</v>
      </c>
      <c r="GU18" s="73" t="s">
        <v>156</v>
      </c>
      <c r="GV18" s="66">
        <v>10</v>
      </c>
    </row>
    <row r="19" spans="1:204" ht="57.95" customHeight="1">
      <c r="A19" s="4"/>
      <c r="B19" s="28"/>
      <c r="C19" s="29" t="s">
        <v>136</v>
      </c>
      <c r="D19" s="30" t="s">
        <v>160</v>
      </c>
      <c r="E19" s="74" t="s">
        <v>134</v>
      </c>
      <c r="F19" s="75"/>
      <c r="G19" s="51" t="s">
        <v>161</v>
      </c>
      <c r="H19" s="52">
        <v>1</v>
      </c>
      <c r="I19" s="74" t="s">
        <v>134</v>
      </c>
      <c r="J19" s="75" t="s">
        <v>135</v>
      </c>
      <c r="K19" s="74" t="s">
        <v>134</v>
      </c>
      <c r="L19" s="52"/>
      <c r="M19" s="74" t="s">
        <v>134</v>
      </c>
      <c r="N19" s="52">
        <v>0</v>
      </c>
      <c r="O19" s="51"/>
      <c r="P19" s="52">
        <v>0</v>
      </c>
      <c r="Q19" s="51" t="s">
        <v>161</v>
      </c>
      <c r="R19" s="52">
        <v>1</v>
      </c>
      <c r="S19" s="51"/>
      <c r="T19" s="52">
        <v>0</v>
      </c>
      <c r="U19" s="74" t="s">
        <v>134</v>
      </c>
      <c r="V19" s="52"/>
      <c r="W19" s="51"/>
      <c r="X19" s="52">
        <v>0</v>
      </c>
      <c r="Y19" s="74" t="s">
        <v>134</v>
      </c>
      <c r="Z19" s="52">
        <v>0</v>
      </c>
      <c r="AA19" s="74" t="s">
        <v>134</v>
      </c>
      <c r="AB19" s="52">
        <v>0</v>
      </c>
      <c r="AC19" s="74" t="s">
        <v>134</v>
      </c>
      <c r="AD19" s="52">
        <v>0</v>
      </c>
      <c r="AE19" s="51"/>
      <c r="AF19" s="52">
        <v>0</v>
      </c>
      <c r="AG19" s="74" t="s">
        <v>134</v>
      </c>
      <c r="AH19" s="52">
        <v>0</v>
      </c>
      <c r="AI19" s="51" t="s">
        <v>161</v>
      </c>
      <c r="AJ19" s="52">
        <v>1</v>
      </c>
      <c r="AK19" s="51" t="s">
        <v>161</v>
      </c>
      <c r="AL19" s="52">
        <v>1</v>
      </c>
      <c r="AM19" s="51" t="s">
        <v>161</v>
      </c>
      <c r="AN19" s="52">
        <v>1</v>
      </c>
      <c r="AO19" s="51"/>
      <c r="AP19" s="52">
        <v>0</v>
      </c>
      <c r="AQ19" s="74" t="s">
        <v>134</v>
      </c>
      <c r="AR19" s="52"/>
      <c r="AS19" s="74" t="s">
        <v>134</v>
      </c>
      <c r="AT19" s="52"/>
      <c r="AU19" s="51"/>
      <c r="AV19" s="52">
        <v>0</v>
      </c>
      <c r="AW19" s="74" t="s">
        <v>134</v>
      </c>
      <c r="AX19" s="52"/>
      <c r="AY19" s="51"/>
      <c r="AZ19" s="52">
        <v>0</v>
      </c>
      <c r="BA19" s="51" t="s">
        <v>161</v>
      </c>
      <c r="BB19" s="52">
        <v>1</v>
      </c>
      <c r="BC19" s="74" t="s">
        <v>134</v>
      </c>
      <c r="BD19" s="52"/>
      <c r="BE19" s="51"/>
      <c r="BF19" s="52">
        <v>0</v>
      </c>
      <c r="BG19" s="51" t="s">
        <v>161</v>
      </c>
      <c r="BH19" s="52">
        <v>1</v>
      </c>
      <c r="BI19" s="74" t="s">
        <v>161</v>
      </c>
      <c r="BJ19" s="75">
        <v>1</v>
      </c>
      <c r="BK19" s="51"/>
      <c r="BL19" s="52">
        <v>0</v>
      </c>
      <c r="BM19" s="51" t="s">
        <v>134</v>
      </c>
      <c r="BN19" s="160" t="str">
        <f>IF(BM19="N/A"," ",IF(BM19="Partially",1,0))</f>
        <v xml:space="preserve"> </v>
      </c>
      <c r="BO19" s="51" t="s">
        <v>134</v>
      </c>
      <c r="BP19" s="52"/>
      <c r="BQ19" s="51" t="s">
        <v>134</v>
      </c>
      <c r="BR19" s="52" t="s">
        <v>135</v>
      </c>
      <c r="BS19" s="51"/>
      <c r="BT19" s="52">
        <v>0</v>
      </c>
      <c r="BU19" s="51" t="s">
        <v>134</v>
      </c>
      <c r="BV19" s="52"/>
      <c r="BW19" s="51" t="s">
        <v>161</v>
      </c>
      <c r="BX19" s="52">
        <v>1</v>
      </c>
      <c r="BY19" s="51"/>
      <c r="BZ19" s="52">
        <v>0</v>
      </c>
      <c r="CA19" s="51"/>
      <c r="CB19" s="52">
        <v>0</v>
      </c>
      <c r="CC19" s="51" t="s">
        <v>154</v>
      </c>
      <c r="CD19" s="52">
        <v>0</v>
      </c>
      <c r="CE19" s="51" t="s">
        <v>134</v>
      </c>
      <c r="CF19" s="52"/>
      <c r="CG19" s="51" t="s">
        <v>134</v>
      </c>
      <c r="CH19" s="52"/>
      <c r="CI19" s="51" t="s">
        <v>134</v>
      </c>
      <c r="CJ19" s="52"/>
      <c r="CK19" s="51"/>
      <c r="CL19" s="52">
        <v>0</v>
      </c>
      <c r="CM19" s="51" t="s">
        <v>134</v>
      </c>
      <c r="CN19" s="52"/>
      <c r="CO19" s="51" t="s">
        <v>134</v>
      </c>
      <c r="CP19" s="52"/>
      <c r="CQ19" s="51" t="s">
        <v>161</v>
      </c>
      <c r="CR19" s="52">
        <v>1</v>
      </c>
      <c r="CS19" s="51" t="s">
        <v>154</v>
      </c>
      <c r="CT19" s="52">
        <v>0</v>
      </c>
      <c r="CU19" s="159" t="str">
        <f>IF(CU18="Neither","Yes",IF(CU18="Unknown","Unknown",IF(CU18="Only the site plan","Partially",IF(CU18="Only the building plan","Partially",IF(CU18=" "," ","N/A")))))</f>
        <v>N/A</v>
      </c>
      <c r="CV19" s="160" t="str">
        <f>IF(CU19="N/A"," ",IF(CU19="Partially",1,0))</f>
        <v xml:space="preserve"> </v>
      </c>
      <c r="CW19" s="159" t="str">
        <f>IF(CW18="Neither","Yes",IF(CW18="Unknown","Unknown",IF(CW18="Only the site plan","Partially",IF(CW18="Only the building plan","Partially",IF(CW18=" "," ","N/A")))))</f>
        <v>N/A</v>
      </c>
      <c r="CX19" s="52"/>
      <c r="CY19" s="51"/>
      <c r="CZ19" s="52">
        <v>0</v>
      </c>
      <c r="DA19" s="51" t="s">
        <v>161</v>
      </c>
      <c r="DB19" s="52">
        <v>1</v>
      </c>
      <c r="DC19" s="159" t="str">
        <f>IF(DC18="Neither","Yes",IF(DC18="Unknown","Unknown",IF(DC18="Only the site plan","Partially",IF(DC18="Only the building plan","Partially",IF(DC18=" "," ","N/A")))))</f>
        <v>N/A</v>
      </c>
      <c r="DD19" s="52">
        <v>0</v>
      </c>
      <c r="DE19" s="51"/>
      <c r="DF19" s="52">
        <v>0</v>
      </c>
      <c r="DG19" s="159" t="str">
        <f>IF(DG18="Neither","Yes",IF(DG18="Unknown","Unknown",IF(DG18="Only the site plan","Partially",IF(DG18="Only the building plan","Partially",IF(DG18=" "," ","N/A")))))</f>
        <v>N/A</v>
      </c>
      <c r="DH19" s="52"/>
      <c r="DI19" s="159" t="str">
        <f>IF(DI18="Neither","Yes",IF(DI18="Unknown","Unknown",IF(DI18="Only the site plan","Partially",IF(DI18="Only the building plan","Partially",IF(DI18=" "," ","N/A")))))</f>
        <v>N/A</v>
      </c>
      <c r="DJ19" s="52">
        <v>0</v>
      </c>
      <c r="DK19" s="159" t="str">
        <f>IF(DK18="Neither","Yes",IF(DK18="Unknown","Unknown",IF(DK18="Only the site plan","Partially",IF(DK18="Only the building plan","Partially",IF(DK18=" "," ","N/A")))))</f>
        <v>N/A</v>
      </c>
      <c r="DL19" s="52">
        <v>0</v>
      </c>
      <c r="DM19" s="51" t="s">
        <v>134</v>
      </c>
      <c r="DN19" s="52" t="s">
        <v>135</v>
      </c>
      <c r="DO19" s="51"/>
      <c r="DP19" s="52">
        <v>0</v>
      </c>
      <c r="DQ19" s="51" t="s">
        <v>161</v>
      </c>
      <c r="DR19" s="52">
        <v>1</v>
      </c>
      <c r="DS19" s="159" t="str">
        <f>IF(DS18="Neither","Yes",IF(DS18="Unknown","Unknown",IF(DS18="Only the site plan","Partially",IF(DS18="Only the building plan","Partially",IF(DS18=" "," ","N/A")))))</f>
        <v>N/A</v>
      </c>
      <c r="DT19" s="52">
        <v>0</v>
      </c>
      <c r="DU19" s="159" t="str">
        <f>IF(DU18="Neither","Yes",IF(DU18="Unknown","Unknown",IF(DU18="Only the site plan","Partially",IF(DU18="Only the building plan","Partially",IF(DU18=" "," ","N/A")))))</f>
        <v>N/A</v>
      </c>
      <c r="DV19" s="52">
        <v>0</v>
      </c>
      <c r="DW19" s="51"/>
      <c r="DX19" s="52">
        <v>0</v>
      </c>
      <c r="DY19" s="51"/>
      <c r="DZ19" s="52">
        <v>0</v>
      </c>
      <c r="EA19" s="159" t="str">
        <f>IF(EA18="Neither","Yes",IF(EA18="Unknown","Unknown",IF(EA18="Only the site plan","Partially",IF(EA18="Only the building plan","Partially",IF(EA18=" "," ","N/A")))))</f>
        <v>N/A</v>
      </c>
      <c r="EB19" s="52">
        <v>0</v>
      </c>
      <c r="EC19" s="51"/>
      <c r="ED19" s="52">
        <v>0</v>
      </c>
      <c r="EE19" s="51"/>
      <c r="EF19" s="52">
        <v>0</v>
      </c>
      <c r="EG19" s="51" t="s">
        <v>131</v>
      </c>
      <c r="EH19" s="52">
        <v>0</v>
      </c>
      <c r="EI19" s="51"/>
      <c r="EJ19" s="52">
        <v>0</v>
      </c>
      <c r="EK19" s="51" t="s">
        <v>161</v>
      </c>
      <c r="EL19" s="52">
        <v>1</v>
      </c>
      <c r="EM19" s="51" t="s">
        <v>134</v>
      </c>
      <c r="EN19" s="52"/>
      <c r="EO19" s="51" t="s">
        <v>134</v>
      </c>
      <c r="EP19" s="52">
        <v>0</v>
      </c>
      <c r="EQ19" s="176" t="str">
        <f>IF(EQ18="Neither","Yes",IF(EQ18="Unknown","Unknown",IF(EQ18="Only the site plan","Partially",IF(EQ18="Only the building plan","Partially",IF(EQ18=" "," ","N/A")))))</f>
        <v>Yes</v>
      </c>
      <c r="ER19" s="177">
        <f>IF(EQ19="N/A"," ",IF(EQ19="Partially",1,0))</f>
        <v>0</v>
      </c>
      <c r="ES19" s="51"/>
      <c r="ET19" s="52">
        <v>0</v>
      </c>
      <c r="EU19" s="51" t="s">
        <v>134</v>
      </c>
      <c r="EV19" s="52">
        <v>0</v>
      </c>
      <c r="EW19" s="51" t="s">
        <v>134</v>
      </c>
      <c r="EX19" s="52">
        <v>0</v>
      </c>
      <c r="EY19" s="51" t="s">
        <v>161</v>
      </c>
      <c r="EZ19" s="52">
        <v>1</v>
      </c>
      <c r="FA19" s="51" t="s">
        <v>134</v>
      </c>
      <c r="FB19" s="52">
        <v>0</v>
      </c>
      <c r="FC19" s="51" t="s">
        <v>134</v>
      </c>
      <c r="FD19" s="52">
        <v>0</v>
      </c>
      <c r="FE19" s="51" t="s">
        <v>131</v>
      </c>
      <c r="FF19" s="52">
        <v>0</v>
      </c>
      <c r="FG19" s="51"/>
      <c r="FH19" s="52">
        <v>0</v>
      </c>
      <c r="FI19" s="51" t="s">
        <v>134</v>
      </c>
      <c r="FJ19" s="52">
        <v>0</v>
      </c>
      <c r="FK19" s="51"/>
      <c r="FL19" s="52">
        <v>0</v>
      </c>
      <c r="FM19" s="51"/>
      <c r="FN19" s="52">
        <v>0</v>
      </c>
      <c r="FO19" s="51"/>
      <c r="FP19" s="52">
        <v>0</v>
      </c>
      <c r="FQ19" s="51" t="s">
        <v>131</v>
      </c>
      <c r="FR19" s="52">
        <v>0</v>
      </c>
      <c r="FS19" s="51" t="s">
        <v>161</v>
      </c>
      <c r="FT19" s="52">
        <v>1</v>
      </c>
      <c r="FU19" s="51" t="s">
        <v>134</v>
      </c>
      <c r="FV19" s="52"/>
      <c r="FW19" s="51"/>
      <c r="FX19" s="52">
        <v>0</v>
      </c>
      <c r="FY19" s="51" t="s">
        <v>134</v>
      </c>
      <c r="FZ19" s="52">
        <v>0</v>
      </c>
      <c r="GA19" s="51" t="s">
        <v>161</v>
      </c>
      <c r="GB19" s="52">
        <v>1</v>
      </c>
      <c r="GC19" s="51" t="s">
        <v>161</v>
      </c>
      <c r="GD19" s="52">
        <v>1</v>
      </c>
      <c r="GE19" s="51" t="s">
        <v>134</v>
      </c>
      <c r="GF19" s="52">
        <v>0</v>
      </c>
      <c r="GG19" s="51" t="s">
        <v>134</v>
      </c>
      <c r="GH19" s="52">
        <v>0</v>
      </c>
      <c r="GI19" s="51" t="s">
        <v>161</v>
      </c>
      <c r="GJ19" s="52">
        <v>1</v>
      </c>
      <c r="GK19" s="51"/>
      <c r="GL19" s="52">
        <v>0</v>
      </c>
      <c r="GM19" s="51" t="s">
        <v>131</v>
      </c>
      <c r="GN19" s="52">
        <v>0</v>
      </c>
      <c r="GO19" s="51" t="s">
        <v>134</v>
      </c>
      <c r="GP19" s="52"/>
      <c r="GQ19" s="51" t="s">
        <v>161</v>
      </c>
      <c r="GR19" s="52">
        <v>1</v>
      </c>
      <c r="GS19" s="51" t="s">
        <v>134</v>
      </c>
      <c r="GT19" s="52"/>
      <c r="GU19" s="51" t="s">
        <v>134</v>
      </c>
      <c r="GV19" s="75">
        <v>0</v>
      </c>
    </row>
    <row r="20" spans="1:204">
      <c r="A20" s="4"/>
      <c r="B20" s="18" t="s">
        <v>162</v>
      </c>
      <c r="C20" s="574" t="s">
        <v>163</v>
      </c>
      <c r="D20" s="575"/>
      <c r="E20" s="76"/>
      <c r="F20" s="77"/>
      <c r="G20" s="53"/>
      <c r="H20" s="54"/>
      <c r="I20" s="76"/>
      <c r="J20" s="77"/>
      <c r="K20" s="53"/>
      <c r="L20" s="54"/>
      <c r="M20" s="53"/>
      <c r="N20" s="54"/>
      <c r="O20" s="53"/>
      <c r="P20" s="54"/>
      <c r="Q20" s="53"/>
      <c r="R20" s="54"/>
      <c r="S20" s="53"/>
      <c r="T20" s="54"/>
      <c r="U20" s="53"/>
      <c r="V20" s="54"/>
      <c r="W20" s="53"/>
      <c r="X20" s="54"/>
      <c r="Y20" s="53"/>
      <c r="Z20" s="54"/>
      <c r="AA20" s="53"/>
      <c r="AB20" s="54"/>
      <c r="AC20" s="53"/>
      <c r="AD20" s="54"/>
      <c r="AE20" s="53"/>
      <c r="AF20" s="54"/>
      <c r="AG20" s="53"/>
      <c r="AH20" s="54"/>
      <c r="AI20" s="53"/>
      <c r="AJ20" s="54"/>
      <c r="AK20" s="53"/>
      <c r="AL20" s="54"/>
      <c r="AM20" s="53"/>
      <c r="AN20" s="54"/>
      <c r="AO20" s="53"/>
      <c r="AP20" s="54"/>
      <c r="AQ20" s="53"/>
      <c r="AR20" s="54"/>
      <c r="AS20" s="53"/>
      <c r="AT20" s="54"/>
      <c r="AU20" s="53"/>
      <c r="AV20" s="54"/>
      <c r="AW20" s="53"/>
      <c r="AX20" s="54"/>
      <c r="AY20" s="53"/>
      <c r="AZ20" s="54"/>
      <c r="BA20" s="53"/>
      <c r="BB20" s="54"/>
      <c r="BC20" s="53"/>
      <c r="BD20" s="54"/>
      <c r="BE20" s="53"/>
      <c r="BF20" s="54"/>
      <c r="BG20" s="53"/>
      <c r="BH20" s="54"/>
      <c r="BI20" s="76"/>
      <c r="BJ20" s="77"/>
      <c r="BK20" s="53"/>
      <c r="BL20" s="54"/>
      <c r="BM20" s="161"/>
      <c r="BN20" s="162"/>
      <c r="BO20" s="53"/>
      <c r="BP20" s="54"/>
      <c r="BQ20" s="53"/>
      <c r="BR20" s="54"/>
      <c r="BS20" s="53"/>
      <c r="BT20" s="54"/>
      <c r="BU20" s="53"/>
      <c r="BV20" s="54"/>
      <c r="BW20" s="53"/>
      <c r="BX20" s="54"/>
      <c r="BY20" s="53"/>
      <c r="BZ20" s="54"/>
      <c r="CA20" s="53"/>
      <c r="CB20" s="54"/>
      <c r="CC20" s="53"/>
      <c r="CD20" s="54"/>
      <c r="CE20" s="53"/>
      <c r="CF20" s="54"/>
      <c r="CG20" s="53"/>
      <c r="CH20" s="54"/>
      <c r="CI20" s="53"/>
      <c r="CJ20" s="54"/>
      <c r="CK20" s="53"/>
      <c r="CL20" s="54"/>
      <c r="CM20" s="53"/>
      <c r="CN20" s="54"/>
      <c r="CO20" s="53"/>
      <c r="CP20" s="54"/>
      <c r="CQ20" s="53"/>
      <c r="CR20" s="54"/>
      <c r="CS20" s="53"/>
      <c r="CT20" s="54"/>
      <c r="CU20" s="161"/>
      <c r="CV20" s="162"/>
      <c r="CW20" s="53"/>
      <c r="CX20" s="54"/>
      <c r="CY20" s="53"/>
      <c r="CZ20" s="54"/>
      <c r="DA20" s="53"/>
      <c r="DB20" s="54"/>
      <c r="DC20" s="53"/>
      <c r="DD20" s="54"/>
      <c r="DE20" s="53"/>
      <c r="DF20" s="54"/>
      <c r="DG20" s="53"/>
      <c r="DH20" s="54"/>
      <c r="DI20" s="53"/>
      <c r="DJ20" s="54"/>
      <c r="DK20" s="53"/>
      <c r="DL20" s="54"/>
      <c r="DM20" s="53"/>
      <c r="DN20" s="54"/>
      <c r="DO20" s="53"/>
      <c r="DP20" s="54"/>
      <c r="DQ20" s="53"/>
      <c r="DR20" s="54"/>
      <c r="DS20" s="53"/>
      <c r="DT20" s="54"/>
      <c r="DU20" s="53"/>
      <c r="DV20" s="54"/>
      <c r="DW20" s="53"/>
      <c r="DX20" s="54"/>
      <c r="DY20" s="53"/>
      <c r="DZ20" s="54"/>
      <c r="EA20" s="53"/>
      <c r="EB20" s="54"/>
      <c r="EC20" s="53"/>
      <c r="ED20" s="54"/>
      <c r="EE20" s="53"/>
      <c r="EF20" s="54"/>
      <c r="EG20" s="53"/>
      <c r="EH20" s="54"/>
      <c r="EI20" s="53"/>
      <c r="EJ20" s="54"/>
      <c r="EK20" s="53"/>
      <c r="EL20" s="54"/>
      <c r="EM20" s="53"/>
      <c r="EN20" s="54"/>
      <c r="EO20" s="53"/>
      <c r="EP20" s="54"/>
      <c r="EQ20" s="161"/>
      <c r="ER20" s="178"/>
      <c r="ES20" s="53"/>
      <c r="ET20" s="54"/>
      <c r="EU20" s="53"/>
      <c r="EV20" s="54"/>
      <c r="EW20" s="53"/>
      <c r="EX20" s="54"/>
      <c r="EY20" s="53"/>
      <c r="EZ20" s="54"/>
      <c r="FA20" s="53"/>
      <c r="FB20" s="54"/>
      <c r="FC20" s="53"/>
      <c r="FD20" s="54"/>
      <c r="FE20" s="53"/>
      <c r="FF20" s="54"/>
      <c r="FG20" s="53"/>
      <c r="FH20" s="54"/>
      <c r="FI20" s="53"/>
      <c r="FJ20" s="54"/>
      <c r="FK20" s="53"/>
      <c r="FL20" s="54"/>
      <c r="FM20" s="53"/>
      <c r="FN20" s="54"/>
      <c r="FO20" s="53"/>
      <c r="FP20" s="54"/>
      <c r="FQ20" s="53"/>
      <c r="FR20" s="54"/>
      <c r="FS20" s="53"/>
      <c r="FT20" s="54"/>
      <c r="FU20" s="53"/>
      <c r="FV20" s="54"/>
      <c r="FW20" s="53"/>
      <c r="FX20" s="54"/>
      <c r="FY20" s="53"/>
      <c r="FZ20" s="54"/>
      <c r="GA20" s="53"/>
      <c r="GB20" s="54"/>
      <c r="GC20" s="53"/>
      <c r="GD20" s="54"/>
      <c r="GE20" s="53"/>
      <c r="GF20" s="54"/>
      <c r="GG20" s="53"/>
      <c r="GH20" s="54"/>
      <c r="GI20" s="53"/>
      <c r="GJ20" s="54"/>
      <c r="GK20" s="53"/>
      <c r="GL20" s="54"/>
      <c r="GM20" s="53"/>
      <c r="GN20" s="54"/>
      <c r="GO20" s="53"/>
      <c r="GP20" s="54"/>
      <c r="GQ20" s="53"/>
      <c r="GR20" s="54"/>
      <c r="GS20" s="53"/>
      <c r="GT20" s="54"/>
      <c r="GU20" s="76"/>
      <c r="GV20" s="77"/>
    </row>
    <row r="21" spans="1:204" ht="75.95" customHeight="1">
      <c r="A21" s="4"/>
      <c r="B21" s="31"/>
      <c r="C21" s="32" t="s">
        <v>128</v>
      </c>
      <c r="D21" s="33" t="s">
        <v>164</v>
      </c>
      <c r="E21" s="65" t="s">
        <v>131</v>
      </c>
      <c r="F21" s="69">
        <v>10</v>
      </c>
      <c r="G21" s="42" t="s">
        <v>131</v>
      </c>
      <c r="H21" s="46">
        <v>10</v>
      </c>
      <c r="I21" s="65" t="s">
        <v>130</v>
      </c>
      <c r="J21" s="69">
        <v>0</v>
      </c>
      <c r="K21" s="42" t="s">
        <v>130</v>
      </c>
      <c r="L21" s="46">
        <v>0</v>
      </c>
      <c r="M21" s="42" t="s">
        <v>131</v>
      </c>
      <c r="N21" s="46">
        <v>10</v>
      </c>
      <c r="O21" s="42" t="s">
        <v>154</v>
      </c>
      <c r="P21" s="46">
        <v>0</v>
      </c>
      <c r="Q21" s="42" t="s">
        <v>131</v>
      </c>
      <c r="R21" s="46">
        <v>10</v>
      </c>
      <c r="S21" s="42" t="s">
        <v>154</v>
      </c>
      <c r="T21" s="46">
        <v>0</v>
      </c>
      <c r="U21" s="42" t="s">
        <v>131</v>
      </c>
      <c r="V21" s="46">
        <v>10</v>
      </c>
      <c r="W21" s="42" t="s">
        <v>131</v>
      </c>
      <c r="X21" s="46">
        <v>10</v>
      </c>
      <c r="Y21" s="42" t="s">
        <v>131</v>
      </c>
      <c r="Z21" s="46">
        <v>10</v>
      </c>
      <c r="AA21" s="42" t="s">
        <v>131</v>
      </c>
      <c r="AB21" s="46">
        <v>10</v>
      </c>
      <c r="AC21" s="42" t="s">
        <v>130</v>
      </c>
      <c r="AD21" s="46">
        <v>0</v>
      </c>
      <c r="AE21" s="42" t="s">
        <v>131</v>
      </c>
      <c r="AF21" s="46">
        <v>10</v>
      </c>
      <c r="AG21" s="42" t="s">
        <v>131</v>
      </c>
      <c r="AH21" s="46">
        <v>10</v>
      </c>
      <c r="AI21" s="42" t="s">
        <v>130</v>
      </c>
      <c r="AJ21" s="46">
        <v>0</v>
      </c>
      <c r="AK21" s="42" t="s">
        <v>154</v>
      </c>
      <c r="AL21" s="46">
        <v>0</v>
      </c>
      <c r="AM21" s="42" t="s">
        <v>154</v>
      </c>
      <c r="AN21" s="46">
        <v>0</v>
      </c>
      <c r="AO21" s="42" t="s">
        <v>154</v>
      </c>
      <c r="AP21" s="46">
        <v>0</v>
      </c>
      <c r="AQ21" s="42" t="s">
        <v>154</v>
      </c>
      <c r="AR21" s="46">
        <v>0</v>
      </c>
      <c r="AS21" s="42" t="s">
        <v>154</v>
      </c>
      <c r="AT21" s="46">
        <v>0</v>
      </c>
      <c r="AU21" s="42" t="s">
        <v>131</v>
      </c>
      <c r="AV21" s="46">
        <v>10</v>
      </c>
      <c r="AW21" s="42" t="s">
        <v>131</v>
      </c>
      <c r="AX21" s="46">
        <v>10</v>
      </c>
      <c r="AY21" s="42" t="s">
        <v>130</v>
      </c>
      <c r="AZ21" s="46">
        <v>0</v>
      </c>
      <c r="BA21" s="42" t="s">
        <v>131</v>
      </c>
      <c r="BB21" s="46">
        <v>10</v>
      </c>
      <c r="BC21" s="42" t="s">
        <v>154</v>
      </c>
      <c r="BD21" s="46">
        <v>0</v>
      </c>
      <c r="BE21" s="42" t="s">
        <v>154</v>
      </c>
      <c r="BF21" s="46">
        <v>0</v>
      </c>
      <c r="BG21" s="42" t="s">
        <v>130</v>
      </c>
      <c r="BH21" s="46">
        <v>0</v>
      </c>
      <c r="BI21" s="65" t="s">
        <v>131</v>
      </c>
      <c r="BJ21" s="69">
        <v>10</v>
      </c>
      <c r="BK21" s="42" t="s">
        <v>154</v>
      </c>
      <c r="BL21" s="46">
        <v>0</v>
      </c>
      <c r="BM21" s="152" t="s">
        <v>131</v>
      </c>
      <c r="BN21" s="155">
        <f>IF(BM21="No",0,(IF(BM21="Yes",10,(IF(BM21="Unknown",0," ")))))</f>
        <v>10</v>
      </c>
      <c r="BO21" s="42" t="s">
        <v>154</v>
      </c>
      <c r="BP21" s="46">
        <v>0</v>
      </c>
      <c r="BQ21" s="42" t="s">
        <v>131</v>
      </c>
      <c r="BR21" s="46">
        <v>10</v>
      </c>
      <c r="BS21" s="42" t="s">
        <v>131</v>
      </c>
      <c r="BT21" s="46">
        <v>10</v>
      </c>
      <c r="BU21" s="42" t="s">
        <v>131</v>
      </c>
      <c r="BV21" s="46">
        <v>10</v>
      </c>
      <c r="BW21" s="42" t="s">
        <v>154</v>
      </c>
      <c r="BX21" s="46">
        <v>0</v>
      </c>
      <c r="BY21" s="42" t="s">
        <v>154</v>
      </c>
      <c r="BZ21" s="46">
        <v>0</v>
      </c>
      <c r="CA21" s="42" t="s">
        <v>131</v>
      </c>
      <c r="CB21" s="46">
        <v>10</v>
      </c>
      <c r="CC21" s="42" t="s">
        <v>131</v>
      </c>
      <c r="CD21" s="46">
        <v>10</v>
      </c>
      <c r="CE21" s="42" t="s">
        <v>131</v>
      </c>
      <c r="CF21" s="46">
        <v>10</v>
      </c>
      <c r="CG21" s="42" t="s">
        <v>131</v>
      </c>
      <c r="CH21" s="46">
        <v>10</v>
      </c>
      <c r="CI21" s="42" t="s">
        <v>131</v>
      </c>
      <c r="CJ21" s="46">
        <v>10</v>
      </c>
      <c r="CK21" s="42" t="s">
        <v>154</v>
      </c>
      <c r="CL21" s="46">
        <v>0</v>
      </c>
      <c r="CM21" s="42" t="s">
        <v>154</v>
      </c>
      <c r="CN21" s="46">
        <v>0</v>
      </c>
      <c r="CO21" s="42" t="s">
        <v>131</v>
      </c>
      <c r="CP21" s="46">
        <v>10</v>
      </c>
      <c r="CQ21" s="42" t="s">
        <v>131</v>
      </c>
      <c r="CR21" s="46">
        <v>10</v>
      </c>
      <c r="CS21" s="42" t="s">
        <v>131</v>
      </c>
      <c r="CT21" s="46">
        <v>10</v>
      </c>
      <c r="CU21" s="152" t="s">
        <v>154</v>
      </c>
      <c r="CV21" s="155">
        <f>IF(CU21="No",0,(IF(CU21="Yes",10,(IF(CU21="Unknown",0," ")))))</f>
        <v>0</v>
      </c>
      <c r="CW21" s="42" t="s">
        <v>130</v>
      </c>
      <c r="CX21" s="46">
        <v>0</v>
      </c>
      <c r="CY21" s="42" t="s">
        <v>154</v>
      </c>
      <c r="CZ21" s="46">
        <v>0</v>
      </c>
      <c r="DA21" s="42" t="s">
        <v>130</v>
      </c>
      <c r="DB21" s="46">
        <v>0</v>
      </c>
      <c r="DC21" s="42" t="s">
        <v>154</v>
      </c>
      <c r="DD21" s="46">
        <v>0</v>
      </c>
      <c r="DE21" s="42" t="s">
        <v>131</v>
      </c>
      <c r="DF21" s="46">
        <v>10</v>
      </c>
      <c r="DG21" s="42" t="s">
        <v>154</v>
      </c>
      <c r="DH21" s="46">
        <v>0</v>
      </c>
      <c r="DI21" s="42" t="s">
        <v>154</v>
      </c>
      <c r="DJ21" s="46">
        <v>0</v>
      </c>
      <c r="DK21" s="42" t="s">
        <v>131</v>
      </c>
      <c r="DL21" s="46">
        <v>10</v>
      </c>
      <c r="DM21" s="42" t="s">
        <v>131</v>
      </c>
      <c r="DN21" s="46">
        <v>10</v>
      </c>
      <c r="DO21" s="42" t="s">
        <v>154</v>
      </c>
      <c r="DP21" s="46">
        <v>0</v>
      </c>
      <c r="DQ21" s="42" t="s">
        <v>131</v>
      </c>
      <c r="DR21" s="46">
        <v>10</v>
      </c>
      <c r="DS21" s="42" t="s">
        <v>131</v>
      </c>
      <c r="DT21" s="46">
        <v>10</v>
      </c>
      <c r="DU21" s="42" t="s">
        <v>131</v>
      </c>
      <c r="DV21" s="46">
        <v>10</v>
      </c>
      <c r="DW21" s="42" t="s">
        <v>154</v>
      </c>
      <c r="DX21" s="46">
        <v>0</v>
      </c>
      <c r="DY21" s="42" t="s">
        <v>131</v>
      </c>
      <c r="DZ21" s="46">
        <v>10</v>
      </c>
      <c r="EA21" s="42" t="s">
        <v>131</v>
      </c>
      <c r="EB21" s="46">
        <v>10</v>
      </c>
      <c r="EC21" s="42" t="s">
        <v>131</v>
      </c>
      <c r="ED21" s="46">
        <v>10</v>
      </c>
      <c r="EE21" s="42" t="s">
        <v>131</v>
      </c>
      <c r="EF21" s="46">
        <v>10</v>
      </c>
      <c r="EG21" s="42" t="s">
        <v>130</v>
      </c>
      <c r="EH21" s="46">
        <v>0</v>
      </c>
      <c r="EI21" s="42" t="s">
        <v>154</v>
      </c>
      <c r="EJ21" s="46">
        <v>0</v>
      </c>
      <c r="EK21" s="42" t="s">
        <v>131</v>
      </c>
      <c r="EL21" s="46">
        <v>10</v>
      </c>
      <c r="EM21" s="42" t="s">
        <v>131</v>
      </c>
      <c r="EN21" s="46">
        <v>10</v>
      </c>
      <c r="EO21" s="42" t="s">
        <v>131</v>
      </c>
      <c r="EP21" s="46">
        <v>10</v>
      </c>
      <c r="EQ21" s="152" t="s">
        <v>131</v>
      </c>
      <c r="ER21" s="174">
        <f>IF(EQ21="No",0,(IF(EQ21="Yes",10,(IF(EQ21="Unknown",0," ")))))</f>
        <v>10</v>
      </c>
      <c r="ES21" s="42" t="s">
        <v>131</v>
      </c>
      <c r="ET21" s="46">
        <v>10</v>
      </c>
      <c r="EU21" s="42" t="s">
        <v>131</v>
      </c>
      <c r="EV21" s="46">
        <v>10</v>
      </c>
      <c r="EW21" s="42" t="s">
        <v>131</v>
      </c>
      <c r="EX21" s="46">
        <v>10</v>
      </c>
      <c r="EY21" s="42" t="s">
        <v>131</v>
      </c>
      <c r="EZ21" s="46">
        <v>10</v>
      </c>
      <c r="FA21" s="42" t="s">
        <v>131</v>
      </c>
      <c r="FB21" s="46">
        <v>10</v>
      </c>
      <c r="FC21" s="42" t="s">
        <v>130</v>
      </c>
      <c r="FD21" s="46">
        <v>0</v>
      </c>
      <c r="FE21" s="42" t="s">
        <v>130</v>
      </c>
      <c r="FF21" s="46">
        <v>0</v>
      </c>
      <c r="FG21" s="42" t="s">
        <v>130</v>
      </c>
      <c r="FH21" s="46">
        <v>0</v>
      </c>
      <c r="FI21" s="42" t="s">
        <v>130</v>
      </c>
      <c r="FJ21" s="46">
        <v>0</v>
      </c>
      <c r="FK21" s="42" t="s">
        <v>131</v>
      </c>
      <c r="FL21" s="46">
        <v>10</v>
      </c>
      <c r="FM21" s="42" t="s">
        <v>154</v>
      </c>
      <c r="FN21" s="46">
        <v>0</v>
      </c>
      <c r="FO21" s="42" t="s">
        <v>131</v>
      </c>
      <c r="FP21" s="46">
        <v>10</v>
      </c>
      <c r="FQ21" s="42" t="s">
        <v>130</v>
      </c>
      <c r="FR21" s="46">
        <v>0</v>
      </c>
      <c r="FS21" s="42" t="s">
        <v>131</v>
      </c>
      <c r="FT21" s="46">
        <v>10</v>
      </c>
      <c r="FU21" s="42" t="s">
        <v>154</v>
      </c>
      <c r="FV21" s="46">
        <v>0</v>
      </c>
      <c r="FW21" s="42" t="s">
        <v>154</v>
      </c>
      <c r="FX21" s="46">
        <v>0</v>
      </c>
      <c r="FY21" s="42" t="s">
        <v>131</v>
      </c>
      <c r="FZ21" s="46">
        <v>10</v>
      </c>
      <c r="GA21" s="42" t="s">
        <v>131</v>
      </c>
      <c r="GB21" s="46">
        <v>10</v>
      </c>
      <c r="GC21" s="42" t="s">
        <v>131</v>
      </c>
      <c r="GD21" s="46">
        <v>10</v>
      </c>
      <c r="GE21" s="42" t="s">
        <v>154</v>
      </c>
      <c r="GF21" s="46">
        <v>0</v>
      </c>
      <c r="GG21" s="42" t="s">
        <v>154</v>
      </c>
      <c r="GH21" s="46">
        <v>0</v>
      </c>
      <c r="GI21" s="42" t="s">
        <v>130</v>
      </c>
      <c r="GJ21" s="46">
        <v>0</v>
      </c>
      <c r="GK21" s="42" t="s">
        <v>131</v>
      </c>
      <c r="GL21" s="46">
        <v>10</v>
      </c>
      <c r="GM21" s="42" t="s">
        <v>154</v>
      </c>
      <c r="GN21" s="46">
        <v>0</v>
      </c>
      <c r="GO21" s="42" t="s">
        <v>131</v>
      </c>
      <c r="GP21" s="46">
        <v>10</v>
      </c>
      <c r="GQ21" s="42" t="s">
        <v>131</v>
      </c>
      <c r="GR21" s="46">
        <v>10</v>
      </c>
      <c r="GS21" s="84" t="s">
        <v>154</v>
      </c>
      <c r="GT21" s="46">
        <v>0</v>
      </c>
      <c r="GU21" s="65" t="s">
        <v>131</v>
      </c>
      <c r="GV21" s="69">
        <v>10</v>
      </c>
    </row>
    <row r="22" spans="1:204" ht="112.35" customHeight="1">
      <c r="A22" s="4"/>
      <c r="B22" s="21"/>
      <c r="C22" s="19" t="s">
        <v>132</v>
      </c>
      <c r="D22" s="22" t="s">
        <v>165</v>
      </c>
      <c r="E22" s="78" t="s">
        <v>166</v>
      </c>
      <c r="F22" s="69">
        <v>10</v>
      </c>
      <c r="G22" s="55" t="s">
        <v>166</v>
      </c>
      <c r="H22" s="46">
        <v>10</v>
      </c>
      <c r="I22" s="78"/>
      <c r="J22" s="69" t="s">
        <v>135</v>
      </c>
      <c r="K22" s="55"/>
      <c r="L22" s="46" t="s">
        <v>135</v>
      </c>
      <c r="M22" s="55" t="s">
        <v>167</v>
      </c>
      <c r="N22" s="46">
        <v>5</v>
      </c>
      <c r="O22" s="55"/>
      <c r="P22" s="46" t="s">
        <v>135</v>
      </c>
      <c r="Q22" s="55" t="s">
        <v>166</v>
      </c>
      <c r="R22" s="46">
        <v>10</v>
      </c>
      <c r="S22" s="55"/>
      <c r="T22" s="46" t="s">
        <v>135</v>
      </c>
      <c r="U22" s="55" t="s">
        <v>167</v>
      </c>
      <c r="V22" s="46">
        <v>5</v>
      </c>
      <c r="W22" s="55" t="s">
        <v>168</v>
      </c>
      <c r="X22" s="46">
        <v>0</v>
      </c>
      <c r="Y22" s="55" t="s">
        <v>168</v>
      </c>
      <c r="Z22" s="46">
        <v>0</v>
      </c>
      <c r="AA22" s="55" t="s">
        <v>154</v>
      </c>
      <c r="AB22" s="46">
        <v>0</v>
      </c>
      <c r="AC22" s="55"/>
      <c r="AD22" s="46" t="s">
        <v>135</v>
      </c>
      <c r="AE22" s="55" t="s">
        <v>168</v>
      </c>
      <c r="AF22" s="46">
        <v>0</v>
      </c>
      <c r="AG22" s="55" t="s">
        <v>167</v>
      </c>
      <c r="AH22" s="46">
        <v>5</v>
      </c>
      <c r="AI22" s="55"/>
      <c r="AJ22" s="46" t="s">
        <v>135</v>
      </c>
      <c r="AK22" s="55" t="s">
        <v>154</v>
      </c>
      <c r="AL22" s="46">
        <v>0</v>
      </c>
      <c r="AM22" s="55" t="s">
        <v>154</v>
      </c>
      <c r="AN22" s="46">
        <v>0</v>
      </c>
      <c r="AO22" s="55"/>
      <c r="AP22" s="46" t="s">
        <v>135</v>
      </c>
      <c r="AQ22" s="55"/>
      <c r="AR22" s="46" t="s">
        <v>135</v>
      </c>
      <c r="AS22" s="55"/>
      <c r="AT22" s="46" t="s">
        <v>135</v>
      </c>
      <c r="AU22" s="55" t="s">
        <v>167</v>
      </c>
      <c r="AV22" s="46">
        <v>5</v>
      </c>
      <c r="AW22" s="55" t="s">
        <v>154</v>
      </c>
      <c r="AX22" s="46">
        <v>0</v>
      </c>
      <c r="AY22" s="55"/>
      <c r="AZ22" s="46" t="s">
        <v>135</v>
      </c>
      <c r="BA22" s="55" t="s">
        <v>154</v>
      </c>
      <c r="BB22" s="46">
        <v>0</v>
      </c>
      <c r="BC22" s="55"/>
      <c r="BD22" s="46" t="s">
        <v>135</v>
      </c>
      <c r="BE22" s="55"/>
      <c r="BF22" s="46" t="s">
        <v>135</v>
      </c>
      <c r="BG22" s="55"/>
      <c r="BH22" s="46" t="s">
        <v>135</v>
      </c>
      <c r="BI22" s="78" t="s">
        <v>154</v>
      </c>
      <c r="BJ22" s="69">
        <v>0</v>
      </c>
      <c r="BK22" s="55"/>
      <c r="BL22" s="46" t="s">
        <v>135</v>
      </c>
      <c r="BM22" s="163" t="s">
        <v>169</v>
      </c>
      <c r="BN22" s="155">
        <f>IF(BM22="5 business days",10,(IF(BM22="6-15 business days",5,(IF(BM22="&gt; 15 days",0,(IF(BM22="No Required Timeframe",0,(IF(BM22="Unknown",0," ")))))))))</f>
        <v>0</v>
      </c>
      <c r="BO22" s="55"/>
      <c r="BP22" s="46" t="s">
        <v>135</v>
      </c>
      <c r="BQ22" s="55" t="s">
        <v>166</v>
      </c>
      <c r="BR22" s="46">
        <v>10</v>
      </c>
      <c r="BS22" s="55" t="s">
        <v>154</v>
      </c>
      <c r="BT22" s="46">
        <v>0</v>
      </c>
      <c r="BU22" s="55" t="s">
        <v>168</v>
      </c>
      <c r="BV22" s="46">
        <v>0</v>
      </c>
      <c r="BW22" s="55" t="s">
        <v>154</v>
      </c>
      <c r="BX22" s="46">
        <v>0</v>
      </c>
      <c r="BY22" s="55"/>
      <c r="BZ22" s="46" t="s">
        <v>135</v>
      </c>
      <c r="CA22" s="55" t="s">
        <v>154</v>
      </c>
      <c r="CB22" s="46">
        <v>0</v>
      </c>
      <c r="CC22" s="55" t="s">
        <v>154</v>
      </c>
      <c r="CD22" s="46">
        <v>0</v>
      </c>
      <c r="CE22" s="55" t="s">
        <v>166</v>
      </c>
      <c r="CF22" s="46">
        <v>10</v>
      </c>
      <c r="CG22" s="55" t="s">
        <v>154</v>
      </c>
      <c r="CH22" s="46">
        <v>0</v>
      </c>
      <c r="CI22" s="55" t="s">
        <v>154</v>
      </c>
      <c r="CJ22" s="46">
        <v>0</v>
      </c>
      <c r="CK22" s="55"/>
      <c r="CL22" s="46" t="s">
        <v>135</v>
      </c>
      <c r="CM22" s="55"/>
      <c r="CN22" s="46" t="s">
        <v>135</v>
      </c>
      <c r="CO22" s="55" t="s">
        <v>168</v>
      </c>
      <c r="CP22" s="46">
        <v>0</v>
      </c>
      <c r="CQ22" s="55" t="s">
        <v>154</v>
      </c>
      <c r="CR22" s="46">
        <v>0</v>
      </c>
      <c r="CS22" s="55" t="s">
        <v>154</v>
      </c>
      <c r="CT22" s="46">
        <v>0</v>
      </c>
      <c r="CU22" s="163"/>
      <c r="CV22" s="155" t="str">
        <f>IF(CU22="5 business days",10,(IF(CU22="6-15 business days",5,(IF(CU22="&gt; 15 days",0,(IF(CU22="No Required Timeframe",0,(IF(CU22="Unknown",0," ")))))))))</f>
        <v xml:space="preserve"> </v>
      </c>
      <c r="CW22" s="55"/>
      <c r="CX22" s="46" t="s">
        <v>135</v>
      </c>
      <c r="CY22" s="55"/>
      <c r="CZ22" s="46" t="s">
        <v>135</v>
      </c>
      <c r="DA22" s="55"/>
      <c r="DB22" s="46" t="s">
        <v>135</v>
      </c>
      <c r="DC22" s="55" t="s">
        <v>154</v>
      </c>
      <c r="DD22" s="46">
        <v>0</v>
      </c>
      <c r="DE22" s="55" t="s">
        <v>167</v>
      </c>
      <c r="DF22" s="46">
        <v>5</v>
      </c>
      <c r="DG22" s="55" t="s">
        <v>154</v>
      </c>
      <c r="DH22" s="46">
        <v>0</v>
      </c>
      <c r="DI22" s="55"/>
      <c r="DJ22" s="46" t="s">
        <v>135</v>
      </c>
      <c r="DK22" s="55" t="s">
        <v>154</v>
      </c>
      <c r="DL22" s="46">
        <v>0</v>
      </c>
      <c r="DM22" s="55" t="s">
        <v>154</v>
      </c>
      <c r="DN22" s="46">
        <v>0</v>
      </c>
      <c r="DO22" s="55"/>
      <c r="DP22" s="46" t="s">
        <v>135</v>
      </c>
      <c r="DQ22" s="55" t="s">
        <v>154</v>
      </c>
      <c r="DR22" s="46">
        <v>0</v>
      </c>
      <c r="DS22" s="55" t="s">
        <v>154</v>
      </c>
      <c r="DT22" s="46">
        <v>0</v>
      </c>
      <c r="DU22" s="55" t="s">
        <v>166</v>
      </c>
      <c r="DV22" s="46">
        <v>10</v>
      </c>
      <c r="DW22" s="55"/>
      <c r="DX22" s="46" t="s">
        <v>135</v>
      </c>
      <c r="DY22" s="55" t="s">
        <v>168</v>
      </c>
      <c r="DZ22" s="46">
        <v>0</v>
      </c>
      <c r="EA22" s="55" t="s">
        <v>166</v>
      </c>
      <c r="EB22" s="46">
        <v>10</v>
      </c>
      <c r="EC22" s="55" t="s">
        <v>154</v>
      </c>
      <c r="ED22" s="46">
        <v>0</v>
      </c>
      <c r="EE22" s="55" t="s">
        <v>169</v>
      </c>
      <c r="EF22" s="46">
        <v>0</v>
      </c>
      <c r="EG22" s="55"/>
      <c r="EH22" s="46" t="s">
        <v>135</v>
      </c>
      <c r="EI22" s="55"/>
      <c r="EJ22" s="46" t="s">
        <v>135</v>
      </c>
      <c r="EK22" s="55" t="s">
        <v>154</v>
      </c>
      <c r="EL22" s="46">
        <v>0</v>
      </c>
      <c r="EM22" s="55" t="s">
        <v>169</v>
      </c>
      <c r="EN22" s="46">
        <v>0</v>
      </c>
      <c r="EO22" s="55" t="s">
        <v>154</v>
      </c>
      <c r="EP22" s="46">
        <v>0</v>
      </c>
      <c r="EQ22" s="163" t="s">
        <v>166</v>
      </c>
      <c r="ER22" s="174">
        <f>IF(EQ22="5 business days",10,(IF(EQ22="6-15 business days",5,(IF(EQ22="&gt; 15 days",0,(IF(EQ22="No Required Timeframe",0,(IF(EQ22="Unknown",0," ")))))))))</f>
        <v>10</v>
      </c>
      <c r="ES22" s="55" t="s">
        <v>154</v>
      </c>
      <c r="ET22" s="46">
        <v>0</v>
      </c>
      <c r="EU22" s="55" t="s">
        <v>154</v>
      </c>
      <c r="EV22" s="46">
        <v>0</v>
      </c>
      <c r="EW22" s="55" t="s">
        <v>154</v>
      </c>
      <c r="EX22" s="46">
        <v>0</v>
      </c>
      <c r="EY22" s="55" t="s">
        <v>154</v>
      </c>
      <c r="EZ22" s="46">
        <v>0</v>
      </c>
      <c r="FA22" s="55" t="s">
        <v>166</v>
      </c>
      <c r="FB22" s="46">
        <v>10</v>
      </c>
      <c r="FC22" s="55"/>
      <c r="FD22" s="46" t="s">
        <v>135</v>
      </c>
      <c r="FE22" s="55"/>
      <c r="FF22" s="46" t="s">
        <v>135</v>
      </c>
      <c r="FG22" s="55"/>
      <c r="FH22" s="46" t="s">
        <v>135</v>
      </c>
      <c r="FI22" s="55"/>
      <c r="FJ22" s="46" t="s">
        <v>135</v>
      </c>
      <c r="FK22" s="55" t="s">
        <v>154</v>
      </c>
      <c r="FL22" s="46">
        <v>0</v>
      </c>
      <c r="FM22" s="55"/>
      <c r="FN22" s="46" t="s">
        <v>135</v>
      </c>
      <c r="FO22" s="55" t="s">
        <v>154</v>
      </c>
      <c r="FP22" s="46">
        <v>0</v>
      </c>
      <c r="FQ22" s="55"/>
      <c r="FR22" s="46" t="s">
        <v>135</v>
      </c>
      <c r="FS22" s="55" t="s">
        <v>166</v>
      </c>
      <c r="FT22" s="46">
        <v>10</v>
      </c>
      <c r="FU22" s="55"/>
      <c r="FV22" s="46" t="s">
        <v>135</v>
      </c>
      <c r="FW22" s="55"/>
      <c r="FX22" s="46" t="s">
        <v>135</v>
      </c>
      <c r="FY22" s="55" t="s">
        <v>167</v>
      </c>
      <c r="FZ22" s="46">
        <v>5</v>
      </c>
      <c r="GA22" s="55" t="s">
        <v>166</v>
      </c>
      <c r="GB22" s="46">
        <v>10</v>
      </c>
      <c r="GC22" s="55" t="s">
        <v>166</v>
      </c>
      <c r="GD22" s="46">
        <v>10</v>
      </c>
      <c r="GE22" s="55"/>
      <c r="GF22" s="46" t="s">
        <v>135</v>
      </c>
      <c r="GG22" s="55"/>
      <c r="GH22" s="46" t="s">
        <v>135</v>
      </c>
      <c r="GI22" s="55"/>
      <c r="GJ22" s="46" t="s">
        <v>135</v>
      </c>
      <c r="GK22" s="55" t="s">
        <v>168</v>
      </c>
      <c r="GL22" s="46">
        <v>0</v>
      </c>
      <c r="GM22" s="55"/>
      <c r="GN22" s="46" t="s">
        <v>135</v>
      </c>
      <c r="GO22" s="55" t="s">
        <v>169</v>
      </c>
      <c r="GP22" s="46">
        <v>0</v>
      </c>
      <c r="GQ22" s="55" t="s">
        <v>167</v>
      </c>
      <c r="GR22" s="46">
        <v>5</v>
      </c>
      <c r="GS22" s="85"/>
      <c r="GT22" s="46" t="s">
        <v>135</v>
      </c>
      <c r="GU22" s="78" t="s">
        <v>168</v>
      </c>
      <c r="GV22" s="69">
        <v>0</v>
      </c>
    </row>
    <row r="23" spans="1:204" ht="41.1" customHeight="1">
      <c r="A23" s="4"/>
      <c r="B23" s="21"/>
      <c r="C23" s="19" t="s">
        <v>136</v>
      </c>
      <c r="D23" s="34" t="s">
        <v>170</v>
      </c>
      <c r="E23" s="65" t="s">
        <v>131</v>
      </c>
      <c r="F23" s="69">
        <v>10</v>
      </c>
      <c r="G23" s="42" t="s">
        <v>154</v>
      </c>
      <c r="H23" s="46">
        <v>0</v>
      </c>
      <c r="I23" s="65" t="s">
        <v>131</v>
      </c>
      <c r="J23" s="69">
        <v>10</v>
      </c>
      <c r="K23" s="42" t="s">
        <v>131</v>
      </c>
      <c r="L23" s="46">
        <v>10</v>
      </c>
      <c r="M23" s="42" t="s">
        <v>154</v>
      </c>
      <c r="N23" s="46">
        <v>0</v>
      </c>
      <c r="O23" s="42" t="s">
        <v>154</v>
      </c>
      <c r="P23" s="46">
        <v>0</v>
      </c>
      <c r="Q23" s="42" t="s">
        <v>131</v>
      </c>
      <c r="R23" s="46">
        <v>10</v>
      </c>
      <c r="S23" s="42" t="s">
        <v>154</v>
      </c>
      <c r="T23" s="46">
        <v>0</v>
      </c>
      <c r="U23" s="42" t="s">
        <v>131</v>
      </c>
      <c r="V23" s="46">
        <v>10</v>
      </c>
      <c r="W23" s="42" t="s">
        <v>154</v>
      </c>
      <c r="X23" s="46">
        <v>0</v>
      </c>
      <c r="Y23" s="42" t="s">
        <v>154</v>
      </c>
      <c r="Z23" s="46">
        <v>0</v>
      </c>
      <c r="AA23" s="42" t="s">
        <v>154</v>
      </c>
      <c r="AB23" s="46">
        <v>0</v>
      </c>
      <c r="AC23" s="42" t="s">
        <v>131</v>
      </c>
      <c r="AD23" s="46">
        <v>10</v>
      </c>
      <c r="AE23" s="42" t="s">
        <v>154</v>
      </c>
      <c r="AF23" s="46">
        <v>0</v>
      </c>
      <c r="AG23" s="42" t="s">
        <v>131</v>
      </c>
      <c r="AH23" s="46">
        <v>10</v>
      </c>
      <c r="AI23" s="42" t="s">
        <v>154</v>
      </c>
      <c r="AJ23" s="46">
        <v>0</v>
      </c>
      <c r="AK23" s="42" t="s">
        <v>131</v>
      </c>
      <c r="AL23" s="46">
        <v>10</v>
      </c>
      <c r="AM23" s="42" t="s">
        <v>154</v>
      </c>
      <c r="AN23" s="46">
        <v>0</v>
      </c>
      <c r="AO23" s="42" t="s">
        <v>154</v>
      </c>
      <c r="AP23" s="46">
        <v>0</v>
      </c>
      <c r="AQ23" s="42" t="s">
        <v>154</v>
      </c>
      <c r="AR23" s="46">
        <v>0</v>
      </c>
      <c r="AS23" s="42" t="s">
        <v>154</v>
      </c>
      <c r="AT23" s="46">
        <v>0</v>
      </c>
      <c r="AU23" s="42" t="s">
        <v>131</v>
      </c>
      <c r="AV23" s="46">
        <v>10</v>
      </c>
      <c r="AW23" s="42" t="s">
        <v>154</v>
      </c>
      <c r="AX23" s="46">
        <v>0</v>
      </c>
      <c r="AY23" s="42" t="s">
        <v>154</v>
      </c>
      <c r="AZ23" s="46">
        <v>0</v>
      </c>
      <c r="BA23" s="42" t="s">
        <v>131</v>
      </c>
      <c r="BB23" s="46">
        <v>10</v>
      </c>
      <c r="BC23" s="42" t="s">
        <v>154</v>
      </c>
      <c r="BD23" s="46">
        <v>0</v>
      </c>
      <c r="BE23" s="42" t="s">
        <v>154</v>
      </c>
      <c r="BF23" s="46">
        <v>0</v>
      </c>
      <c r="BG23" s="42" t="s">
        <v>154</v>
      </c>
      <c r="BH23" s="46">
        <v>0</v>
      </c>
      <c r="BI23" s="65" t="s">
        <v>154</v>
      </c>
      <c r="BJ23" s="69">
        <v>0</v>
      </c>
      <c r="BK23" s="42" t="s">
        <v>154</v>
      </c>
      <c r="BL23" s="46">
        <v>0</v>
      </c>
      <c r="BM23" s="152" t="s">
        <v>154</v>
      </c>
      <c r="BN23" s="155">
        <f>IF(BM23="No",0,(IF(BM23="Yes",10,(IF(BM23="Unknown",0," ")))))</f>
        <v>0</v>
      </c>
      <c r="BO23" s="42" t="s">
        <v>154</v>
      </c>
      <c r="BP23" s="46">
        <v>0</v>
      </c>
      <c r="BQ23" s="42" t="s">
        <v>131</v>
      </c>
      <c r="BR23" s="46">
        <v>10</v>
      </c>
      <c r="BS23" s="42" t="s">
        <v>154</v>
      </c>
      <c r="BT23" s="46">
        <v>0</v>
      </c>
      <c r="BU23" s="42" t="s">
        <v>131</v>
      </c>
      <c r="BV23" s="46">
        <v>10</v>
      </c>
      <c r="BW23" s="42" t="s">
        <v>131</v>
      </c>
      <c r="BX23" s="46">
        <v>10</v>
      </c>
      <c r="BY23" s="42" t="s">
        <v>154</v>
      </c>
      <c r="BZ23" s="46">
        <v>0</v>
      </c>
      <c r="CA23" s="42" t="s">
        <v>154</v>
      </c>
      <c r="CB23" s="46">
        <v>0</v>
      </c>
      <c r="CC23" s="42" t="s">
        <v>154</v>
      </c>
      <c r="CD23" s="46">
        <v>0</v>
      </c>
      <c r="CE23" s="42" t="s">
        <v>131</v>
      </c>
      <c r="CF23" s="46">
        <v>10</v>
      </c>
      <c r="CG23" s="42" t="s">
        <v>131</v>
      </c>
      <c r="CH23" s="46">
        <v>10</v>
      </c>
      <c r="CI23" s="42" t="s">
        <v>154</v>
      </c>
      <c r="CJ23" s="46">
        <v>0</v>
      </c>
      <c r="CK23" s="42" t="s">
        <v>154</v>
      </c>
      <c r="CL23" s="46">
        <v>0</v>
      </c>
      <c r="CM23" s="42" t="s">
        <v>154</v>
      </c>
      <c r="CN23" s="46">
        <v>0</v>
      </c>
      <c r="CO23" s="42" t="s">
        <v>154</v>
      </c>
      <c r="CP23" s="46">
        <v>0</v>
      </c>
      <c r="CQ23" s="42" t="s">
        <v>154</v>
      </c>
      <c r="CR23" s="46">
        <v>0</v>
      </c>
      <c r="CS23" s="42" t="s">
        <v>154</v>
      </c>
      <c r="CT23" s="46">
        <v>0</v>
      </c>
      <c r="CU23" s="152" t="s">
        <v>154</v>
      </c>
      <c r="CV23" s="155">
        <f>IF(CU23="No",0,(IF(CU23="Yes",10,(IF(CU23="Unknown",0," ")))))</f>
        <v>0</v>
      </c>
      <c r="CW23" s="42" t="s">
        <v>154</v>
      </c>
      <c r="CX23" s="46">
        <v>0</v>
      </c>
      <c r="CY23" s="42" t="s">
        <v>154</v>
      </c>
      <c r="CZ23" s="46">
        <v>0</v>
      </c>
      <c r="DA23" s="42" t="s">
        <v>154</v>
      </c>
      <c r="DB23" s="46">
        <v>0</v>
      </c>
      <c r="DC23" s="42" t="s">
        <v>130</v>
      </c>
      <c r="DD23" s="46">
        <v>0</v>
      </c>
      <c r="DE23" s="42" t="s">
        <v>154</v>
      </c>
      <c r="DF23" s="46">
        <v>0</v>
      </c>
      <c r="DG23" s="42" t="s">
        <v>154</v>
      </c>
      <c r="DH23" s="46">
        <v>0</v>
      </c>
      <c r="DI23" s="42" t="s">
        <v>154</v>
      </c>
      <c r="DJ23" s="46">
        <v>0</v>
      </c>
      <c r="DK23" s="42" t="s">
        <v>154</v>
      </c>
      <c r="DL23" s="46">
        <v>0</v>
      </c>
      <c r="DM23" s="42" t="s">
        <v>154</v>
      </c>
      <c r="DN23" s="46">
        <v>0</v>
      </c>
      <c r="DO23" s="42" t="s">
        <v>154</v>
      </c>
      <c r="DP23" s="46">
        <v>0</v>
      </c>
      <c r="DQ23" s="42" t="s">
        <v>154</v>
      </c>
      <c r="DR23" s="46">
        <v>0</v>
      </c>
      <c r="DS23" s="42" t="s">
        <v>154</v>
      </c>
      <c r="DT23" s="46">
        <v>0</v>
      </c>
      <c r="DU23" s="42" t="s">
        <v>131</v>
      </c>
      <c r="DV23" s="46">
        <v>10</v>
      </c>
      <c r="DW23" s="42" t="s">
        <v>154</v>
      </c>
      <c r="DX23" s="46">
        <v>0</v>
      </c>
      <c r="DY23" s="42" t="s">
        <v>154</v>
      </c>
      <c r="DZ23" s="46">
        <v>0</v>
      </c>
      <c r="EA23" s="42" t="s">
        <v>154</v>
      </c>
      <c r="EB23" s="46">
        <v>0</v>
      </c>
      <c r="EC23" s="42" t="s">
        <v>154</v>
      </c>
      <c r="ED23" s="46">
        <v>0</v>
      </c>
      <c r="EE23" s="42" t="s">
        <v>131</v>
      </c>
      <c r="EF23" s="46">
        <v>10</v>
      </c>
      <c r="EG23" s="42" t="s">
        <v>131</v>
      </c>
      <c r="EH23" s="46">
        <v>10</v>
      </c>
      <c r="EI23" s="42" t="s">
        <v>154</v>
      </c>
      <c r="EJ23" s="46">
        <v>0</v>
      </c>
      <c r="EK23" s="42" t="s">
        <v>154</v>
      </c>
      <c r="EL23" s="46">
        <v>0</v>
      </c>
      <c r="EM23" s="42" t="s">
        <v>154</v>
      </c>
      <c r="EN23" s="46">
        <v>0</v>
      </c>
      <c r="EO23" s="42" t="s">
        <v>154</v>
      </c>
      <c r="EP23" s="46">
        <v>0</v>
      </c>
      <c r="EQ23" s="152" t="s">
        <v>154</v>
      </c>
      <c r="ER23" s="174">
        <f>IF(EQ23="No",0,(IF(EQ23="Yes",10,(IF(EQ23="Unknown",0," ")))))</f>
        <v>0</v>
      </c>
      <c r="ES23" s="42" t="s">
        <v>154</v>
      </c>
      <c r="ET23" s="46">
        <v>0</v>
      </c>
      <c r="EU23" s="42" t="s">
        <v>154</v>
      </c>
      <c r="EV23" s="46">
        <v>0</v>
      </c>
      <c r="EW23" s="42" t="s">
        <v>154</v>
      </c>
      <c r="EX23" s="46">
        <v>0</v>
      </c>
      <c r="EY23" s="42" t="s">
        <v>154</v>
      </c>
      <c r="EZ23" s="46">
        <v>0</v>
      </c>
      <c r="FA23" s="42" t="s">
        <v>154</v>
      </c>
      <c r="FB23" s="46">
        <v>0</v>
      </c>
      <c r="FC23" s="42" t="s">
        <v>154</v>
      </c>
      <c r="FD23" s="46">
        <v>0</v>
      </c>
      <c r="FE23" s="42" t="s">
        <v>154</v>
      </c>
      <c r="FF23" s="46">
        <v>0</v>
      </c>
      <c r="FG23" s="42" t="s">
        <v>131</v>
      </c>
      <c r="FH23" s="46">
        <v>10</v>
      </c>
      <c r="FI23" s="42" t="s">
        <v>154</v>
      </c>
      <c r="FJ23" s="46">
        <v>0</v>
      </c>
      <c r="FK23" s="42" t="s">
        <v>154</v>
      </c>
      <c r="FL23" s="46">
        <v>0</v>
      </c>
      <c r="FM23" s="42" t="s">
        <v>154</v>
      </c>
      <c r="FN23" s="46">
        <v>0</v>
      </c>
      <c r="FO23" s="42" t="s">
        <v>154</v>
      </c>
      <c r="FP23" s="46">
        <v>0</v>
      </c>
      <c r="FQ23" s="42" t="s">
        <v>154</v>
      </c>
      <c r="FR23" s="46">
        <v>0</v>
      </c>
      <c r="FS23" s="42" t="s">
        <v>131</v>
      </c>
      <c r="FT23" s="46">
        <v>10</v>
      </c>
      <c r="FU23" s="42" t="s">
        <v>131</v>
      </c>
      <c r="FV23" s="46">
        <v>10</v>
      </c>
      <c r="FW23" s="42" t="s">
        <v>154</v>
      </c>
      <c r="FX23" s="46">
        <v>0</v>
      </c>
      <c r="FY23" s="42" t="s">
        <v>154</v>
      </c>
      <c r="FZ23" s="46">
        <v>0</v>
      </c>
      <c r="GA23" s="42" t="s">
        <v>154</v>
      </c>
      <c r="GB23" s="46">
        <v>0</v>
      </c>
      <c r="GC23" s="42" t="s">
        <v>131</v>
      </c>
      <c r="GD23" s="46">
        <v>10</v>
      </c>
      <c r="GE23" s="42" t="s">
        <v>154</v>
      </c>
      <c r="GF23" s="46">
        <v>0</v>
      </c>
      <c r="GG23" s="42" t="s">
        <v>154</v>
      </c>
      <c r="GH23" s="46">
        <v>0</v>
      </c>
      <c r="GI23" s="42" t="s">
        <v>154</v>
      </c>
      <c r="GJ23" s="46">
        <v>0</v>
      </c>
      <c r="GK23" s="42" t="s">
        <v>154</v>
      </c>
      <c r="GL23" s="46">
        <v>0</v>
      </c>
      <c r="GM23" s="42" t="s">
        <v>154</v>
      </c>
      <c r="GN23" s="46">
        <v>0</v>
      </c>
      <c r="GO23" s="42" t="s">
        <v>154</v>
      </c>
      <c r="GP23" s="46">
        <v>0</v>
      </c>
      <c r="GQ23" s="42" t="s">
        <v>131</v>
      </c>
      <c r="GR23" s="46">
        <v>10</v>
      </c>
      <c r="GS23" s="84" t="s">
        <v>154</v>
      </c>
      <c r="GT23" s="46">
        <v>0</v>
      </c>
      <c r="GU23" s="65" t="s">
        <v>154</v>
      </c>
      <c r="GV23" s="69">
        <v>0</v>
      </c>
    </row>
    <row r="24" spans="1:204">
      <c r="A24" s="4"/>
      <c r="B24" s="7" t="s">
        <v>171</v>
      </c>
      <c r="C24" s="8" t="s">
        <v>172</v>
      </c>
      <c r="D24" s="35"/>
      <c r="E24" s="79"/>
      <c r="F24" s="64"/>
      <c r="G24" s="56"/>
      <c r="H24" s="41"/>
      <c r="I24" s="79"/>
      <c r="J24" s="64"/>
      <c r="K24" s="56"/>
      <c r="L24" s="41"/>
      <c r="M24" s="56"/>
      <c r="N24" s="41"/>
      <c r="O24" s="56"/>
      <c r="P24" s="41"/>
      <c r="Q24" s="56"/>
      <c r="R24" s="41"/>
      <c r="S24" s="56"/>
      <c r="T24" s="41"/>
      <c r="U24" s="56"/>
      <c r="V24" s="41"/>
      <c r="W24" s="56"/>
      <c r="X24" s="41"/>
      <c r="Y24" s="56"/>
      <c r="Z24" s="41"/>
      <c r="AA24" s="56"/>
      <c r="AB24" s="41"/>
      <c r="AC24" s="56"/>
      <c r="AD24" s="41"/>
      <c r="AE24" s="56"/>
      <c r="AF24" s="41"/>
      <c r="AG24" s="56"/>
      <c r="AH24" s="41"/>
      <c r="AI24" s="56"/>
      <c r="AJ24" s="41"/>
      <c r="AK24" s="56"/>
      <c r="AL24" s="41"/>
      <c r="AM24" s="56"/>
      <c r="AN24" s="41"/>
      <c r="AO24" s="56"/>
      <c r="AP24" s="41"/>
      <c r="AQ24" s="56"/>
      <c r="AR24" s="41"/>
      <c r="AS24" s="56"/>
      <c r="AT24" s="41"/>
      <c r="AU24" s="56"/>
      <c r="AV24" s="41"/>
      <c r="AW24" s="56"/>
      <c r="AX24" s="41"/>
      <c r="AY24" s="56"/>
      <c r="AZ24" s="41"/>
      <c r="BA24" s="56"/>
      <c r="BB24" s="41"/>
      <c r="BC24" s="56"/>
      <c r="BD24" s="41"/>
      <c r="BE24" s="56"/>
      <c r="BF24" s="41"/>
      <c r="BG24" s="56"/>
      <c r="BH24" s="41"/>
      <c r="BI24" s="79"/>
      <c r="BJ24" s="64"/>
      <c r="BK24" s="56"/>
      <c r="BL24" s="41"/>
      <c r="BM24" s="164"/>
      <c r="BN24" s="9"/>
      <c r="BO24" s="56"/>
      <c r="BP24" s="41"/>
      <c r="BQ24" s="56"/>
      <c r="BR24" s="41"/>
      <c r="BS24" s="56"/>
      <c r="BT24" s="41"/>
      <c r="BU24" s="56"/>
      <c r="BV24" s="41"/>
      <c r="BW24" s="56"/>
      <c r="BX24" s="41"/>
      <c r="BY24" s="56"/>
      <c r="BZ24" s="41"/>
      <c r="CA24" s="56"/>
      <c r="CB24" s="41"/>
      <c r="CC24" s="56"/>
      <c r="CD24" s="41"/>
      <c r="CE24" s="56"/>
      <c r="CF24" s="41"/>
      <c r="CG24" s="56"/>
      <c r="CH24" s="41"/>
      <c r="CI24" s="56"/>
      <c r="CJ24" s="41"/>
      <c r="CK24" s="56"/>
      <c r="CL24" s="41"/>
      <c r="CM24" s="56"/>
      <c r="CN24" s="41"/>
      <c r="CO24" s="56"/>
      <c r="CP24" s="41"/>
      <c r="CQ24" s="56"/>
      <c r="CR24" s="41"/>
      <c r="CS24" s="56"/>
      <c r="CT24" s="41"/>
      <c r="CU24" s="164"/>
      <c r="CV24" s="9"/>
      <c r="CW24" s="56"/>
      <c r="CX24" s="41"/>
      <c r="CY24" s="56"/>
      <c r="CZ24" s="41"/>
      <c r="DA24" s="56"/>
      <c r="DB24" s="41"/>
      <c r="DC24" s="56"/>
      <c r="DD24" s="41"/>
      <c r="DE24" s="56"/>
      <c r="DF24" s="41"/>
      <c r="DG24" s="56"/>
      <c r="DH24" s="41"/>
      <c r="DI24" s="56"/>
      <c r="DJ24" s="41"/>
      <c r="DK24" s="56"/>
      <c r="DL24" s="41"/>
      <c r="DM24" s="56"/>
      <c r="DN24" s="41"/>
      <c r="DO24" s="56"/>
      <c r="DP24" s="41"/>
      <c r="DQ24" s="56"/>
      <c r="DR24" s="41"/>
      <c r="DS24" s="56"/>
      <c r="DT24" s="41"/>
      <c r="DU24" s="56"/>
      <c r="DV24" s="41"/>
      <c r="DW24" s="56"/>
      <c r="DX24" s="41"/>
      <c r="DY24" s="56"/>
      <c r="DZ24" s="41"/>
      <c r="EA24" s="56"/>
      <c r="EB24" s="41"/>
      <c r="EC24" s="56"/>
      <c r="ED24" s="41"/>
      <c r="EE24" s="56"/>
      <c r="EF24" s="41"/>
      <c r="EG24" s="56"/>
      <c r="EH24" s="41"/>
      <c r="EI24" s="56"/>
      <c r="EJ24" s="41"/>
      <c r="EK24" s="56"/>
      <c r="EL24" s="41"/>
      <c r="EM24" s="56"/>
      <c r="EN24" s="41"/>
      <c r="EO24" s="56"/>
      <c r="EP24" s="41"/>
      <c r="EQ24" s="164"/>
      <c r="ER24" s="171"/>
      <c r="ES24" s="56"/>
      <c r="ET24" s="41"/>
      <c r="EU24" s="56"/>
      <c r="EV24" s="41"/>
      <c r="EW24" s="56"/>
      <c r="EX24" s="41"/>
      <c r="EY24" s="56"/>
      <c r="EZ24" s="41"/>
      <c r="FA24" s="56"/>
      <c r="FB24" s="41"/>
      <c r="FC24" s="56"/>
      <c r="FD24" s="41"/>
      <c r="FE24" s="56"/>
      <c r="FF24" s="41"/>
      <c r="FG24" s="56"/>
      <c r="FH24" s="41"/>
      <c r="FI24" s="56"/>
      <c r="FJ24" s="41"/>
      <c r="FK24" s="56"/>
      <c r="FL24" s="41"/>
      <c r="FM24" s="56"/>
      <c r="FN24" s="41"/>
      <c r="FO24" s="56"/>
      <c r="FP24" s="41"/>
      <c r="FQ24" s="56"/>
      <c r="FR24" s="41"/>
      <c r="FS24" s="56"/>
      <c r="FT24" s="41"/>
      <c r="FU24" s="56"/>
      <c r="FV24" s="41"/>
      <c r="FW24" s="56"/>
      <c r="FX24" s="41"/>
      <c r="FY24" s="56"/>
      <c r="FZ24" s="41"/>
      <c r="GA24" s="56"/>
      <c r="GB24" s="41"/>
      <c r="GC24" s="56"/>
      <c r="GD24" s="41"/>
      <c r="GE24" s="56"/>
      <c r="GF24" s="41"/>
      <c r="GG24" s="56"/>
      <c r="GH24" s="41"/>
      <c r="GI24" s="56"/>
      <c r="GJ24" s="41"/>
      <c r="GK24" s="56"/>
      <c r="GL24" s="41"/>
      <c r="GM24" s="56"/>
      <c r="GN24" s="41"/>
      <c r="GO24" s="56"/>
      <c r="GP24" s="41"/>
      <c r="GQ24" s="56"/>
      <c r="GR24" s="41"/>
      <c r="GS24" s="56"/>
      <c r="GT24" s="41"/>
      <c r="GU24" s="79"/>
      <c r="GV24" s="64"/>
    </row>
    <row r="25" spans="1:204" ht="41.1" customHeight="1">
      <c r="A25" s="4"/>
      <c r="B25" s="36"/>
      <c r="C25" s="11" t="s">
        <v>128</v>
      </c>
      <c r="D25" s="37" t="s">
        <v>173</v>
      </c>
      <c r="E25" s="65" t="s">
        <v>131</v>
      </c>
      <c r="F25" s="66">
        <v>5</v>
      </c>
      <c r="G25" s="42" t="s">
        <v>131</v>
      </c>
      <c r="H25" s="43">
        <v>5</v>
      </c>
      <c r="I25" s="65" t="s">
        <v>131</v>
      </c>
      <c r="J25" s="66">
        <v>5</v>
      </c>
      <c r="K25" s="42" t="s">
        <v>131</v>
      </c>
      <c r="L25" s="43">
        <v>5</v>
      </c>
      <c r="M25" s="42" t="s">
        <v>131</v>
      </c>
      <c r="N25" s="43">
        <v>5</v>
      </c>
      <c r="O25" s="42" t="s">
        <v>131</v>
      </c>
      <c r="P25" s="43">
        <v>5</v>
      </c>
      <c r="Q25" s="42" t="s">
        <v>130</v>
      </c>
      <c r="R25" s="43">
        <v>0</v>
      </c>
      <c r="S25" s="42" t="s">
        <v>131</v>
      </c>
      <c r="T25" s="43">
        <v>5</v>
      </c>
      <c r="U25" s="42" t="s">
        <v>131</v>
      </c>
      <c r="V25" s="43">
        <v>5</v>
      </c>
      <c r="W25" s="42" t="s">
        <v>131</v>
      </c>
      <c r="X25" s="43">
        <v>5</v>
      </c>
      <c r="Y25" s="42" t="s">
        <v>130</v>
      </c>
      <c r="Z25" s="43">
        <v>0</v>
      </c>
      <c r="AA25" s="42" t="s">
        <v>131</v>
      </c>
      <c r="AB25" s="43">
        <v>5</v>
      </c>
      <c r="AC25" s="42" t="s">
        <v>131</v>
      </c>
      <c r="AD25" s="43">
        <v>5</v>
      </c>
      <c r="AE25" s="42" t="s">
        <v>131</v>
      </c>
      <c r="AF25" s="43">
        <v>5</v>
      </c>
      <c r="AG25" s="42" t="s">
        <v>131</v>
      </c>
      <c r="AH25" s="43">
        <v>5</v>
      </c>
      <c r="AI25" s="42" t="s">
        <v>131</v>
      </c>
      <c r="AJ25" s="43">
        <v>5</v>
      </c>
      <c r="AK25" s="42" t="s">
        <v>131</v>
      </c>
      <c r="AL25" s="43">
        <v>5</v>
      </c>
      <c r="AM25" s="42" t="s">
        <v>131</v>
      </c>
      <c r="AN25" s="43">
        <v>5</v>
      </c>
      <c r="AO25" s="42" t="s">
        <v>130</v>
      </c>
      <c r="AP25" s="43">
        <v>0</v>
      </c>
      <c r="AQ25" s="42" t="s">
        <v>131</v>
      </c>
      <c r="AR25" s="43">
        <v>5</v>
      </c>
      <c r="AS25" s="42" t="s">
        <v>130</v>
      </c>
      <c r="AT25" s="43">
        <v>0</v>
      </c>
      <c r="AU25" s="42" t="s">
        <v>131</v>
      </c>
      <c r="AV25" s="43">
        <v>5</v>
      </c>
      <c r="AW25" s="42" t="s">
        <v>131</v>
      </c>
      <c r="AX25" s="43">
        <v>5</v>
      </c>
      <c r="AY25" s="42" t="s">
        <v>131</v>
      </c>
      <c r="AZ25" s="43">
        <v>5</v>
      </c>
      <c r="BA25" s="42" t="s">
        <v>131</v>
      </c>
      <c r="BB25" s="43">
        <v>5</v>
      </c>
      <c r="BC25" s="42" t="s">
        <v>131</v>
      </c>
      <c r="BD25" s="43">
        <v>5</v>
      </c>
      <c r="BE25" s="42" t="s">
        <v>130</v>
      </c>
      <c r="BF25" s="43">
        <v>0</v>
      </c>
      <c r="BG25" s="42" t="s">
        <v>131</v>
      </c>
      <c r="BH25" s="43">
        <v>5</v>
      </c>
      <c r="BI25" s="65" t="s">
        <v>131</v>
      </c>
      <c r="BJ25" s="66">
        <v>5</v>
      </c>
      <c r="BK25" s="42" t="s">
        <v>131</v>
      </c>
      <c r="BL25" s="43">
        <v>5</v>
      </c>
      <c r="BM25" s="152" t="s">
        <v>131</v>
      </c>
      <c r="BN25" s="151">
        <f>IF(BM25="No",0,(IF(BM25="Yes",5,(IF(BM25="Unknown",0," ")))))</f>
        <v>5</v>
      </c>
      <c r="BO25" s="42" t="s">
        <v>131</v>
      </c>
      <c r="BP25" s="43">
        <v>5</v>
      </c>
      <c r="BQ25" s="42" t="s">
        <v>131</v>
      </c>
      <c r="BR25" s="43">
        <v>5</v>
      </c>
      <c r="BS25" s="42" t="s">
        <v>131</v>
      </c>
      <c r="BT25" s="43">
        <v>5</v>
      </c>
      <c r="BU25" s="42" t="s">
        <v>131</v>
      </c>
      <c r="BV25" s="43">
        <v>5</v>
      </c>
      <c r="BW25" s="42" t="s">
        <v>131</v>
      </c>
      <c r="BX25" s="43">
        <v>5</v>
      </c>
      <c r="BY25" s="42" t="s">
        <v>130</v>
      </c>
      <c r="BZ25" s="43">
        <v>0</v>
      </c>
      <c r="CA25" s="42" t="s">
        <v>131</v>
      </c>
      <c r="CB25" s="43">
        <v>5</v>
      </c>
      <c r="CC25" s="42" t="s">
        <v>130</v>
      </c>
      <c r="CD25" s="43">
        <v>0</v>
      </c>
      <c r="CE25" s="42" t="s">
        <v>131</v>
      </c>
      <c r="CF25" s="43">
        <v>5</v>
      </c>
      <c r="CG25" s="42" t="s">
        <v>131</v>
      </c>
      <c r="CH25" s="43">
        <v>5</v>
      </c>
      <c r="CI25" s="42" t="s">
        <v>131</v>
      </c>
      <c r="CJ25" s="43">
        <v>5</v>
      </c>
      <c r="CK25" s="42" t="s">
        <v>130</v>
      </c>
      <c r="CL25" s="43">
        <v>0</v>
      </c>
      <c r="CM25" s="42" t="s">
        <v>130</v>
      </c>
      <c r="CN25" s="43">
        <v>0</v>
      </c>
      <c r="CO25" s="42" t="s">
        <v>130</v>
      </c>
      <c r="CP25" s="43">
        <v>0</v>
      </c>
      <c r="CQ25" s="42" t="s">
        <v>131</v>
      </c>
      <c r="CR25" s="43">
        <v>5</v>
      </c>
      <c r="CS25" s="42" t="s">
        <v>131</v>
      </c>
      <c r="CT25" s="43">
        <v>5</v>
      </c>
      <c r="CU25" s="152" t="s">
        <v>131</v>
      </c>
      <c r="CV25" s="151">
        <f>IF(CU25="No",0,(IF(CU25="Yes",5,(IF(CU25="Unknown",0," ")))))</f>
        <v>5</v>
      </c>
      <c r="CW25" s="42" t="s">
        <v>130</v>
      </c>
      <c r="CX25" s="43">
        <v>0</v>
      </c>
      <c r="CY25" s="42" t="s">
        <v>131</v>
      </c>
      <c r="CZ25" s="43">
        <v>5</v>
      </c>
      <c r="DA25" s="42" t="s">
        <v>131</v>
      </c>
      <c r="DB25" s="43">
        <v>5</v>
      </c>
      <c r="DC25" s="42" t="s">
        <v>131</v>
      </c>
      <c r="DD25" s="43">
        <v>5</v>
      </c>
      <c r="DE25" s="42" t="s">
        <v>131</v>
      </c>
      <c r="DF25" s="43">
        <v>5</v>
      </c>
      <c r="DG25" s="42" t="s">
        <v>131</v>
      </c>
      <c r="DH25" s="43">
        <v>5</v>
      </c>
      <c r="DI25" s="42" t="s">
        <v>131</v>
      </c>
      <c r="DJ25" s="43">
        <v>5</v>
      </c>
      <c r="DK25" s="42" t="s">
        <v>130</v>
      </c>
      <c r="DL25" s="43">
        <v>0</v>
      </c>
      <c r="DM25" s="42" t="s">
        <v>131</v>
      </c>
      <c r="DN25" s="43">
        <v>5</v>
      </c>
      <c r="DO25" s="42" t="s">
        <v>130</v>
      </c>
      <c r="DP25" s="43">
        <v>0</v>
      </c>
      <c r="DQ25" s="42" t="s">
        <v>131</v>
      </c>
      <c r="DR25" s="43">
        <v>5</v>
      </c>
      <c r="DS25" s="42" t="s">
        <v>130</v>
      </c>
      <c r="DT25" s="43">
        <v>0</v>
      </c>
      <c r="DU25" s="42" t="s">
        <v>131</v>
      </c>
      <c r="DV25" s="43">
        <v>5</v>
      </c>
      <c r="DW25" s="42" t="s">
        <v>131</v>
      </c>
      <c r="DX25" s="43">
        <v>5</v>
      </c>
      <c r="DY25" s="42" t="s">
        <v>131</v>
      </c>
      <c r="DZ25" s="43">
        <v>5</v>
      </c>
      <c r="EA25" s="42" t="s">
        <v>131</v>
      </c>
      <c r="EB25" s="43">
        <v>5</v>
      </c>
      <c r="EC25" s="42" t="s">
        <v>131</v>
      </c>
      <c r="ED25" s="43">
        <v>5</v>
      </c>
      <c r="EE25" s="42" t="s">
        <v>131</v>
      </c>
      <c r="EF25" s="43">
        <v>5</v>
      </c>
      <c r="EG25" s="42" t="s">
        <v>130</v>
      </c>
      <c r="EH25" s="43">
        <v>0</v>
      </c>
      <c r="EI25" s="42" t="s">
        <v>131</v>
      </c>
      <c r="EJ25" s="43">
        <v>5</v>
      </c>
      <c r="EK25" s="42" t="s">
        <v>131</v>
      </c>
      <c r="EL25" s="43">
        <v>5</v>
      </c>
      <c r="EM25" s="42" t="s">
        <v>131</v>
      </c>
      <c r="EN25" s="43">
        <v>5</v>
      </c>
      <c r="EO25" s="42" t="s">
        <v>131</v>
      </c>
      <c r="EP25" s="43">
        <v>5</v>
      </c>
      <c r="EQ25" s="152" t="s">
        <v>130</v>
      </c>
      <c r="ER25" s="172">
        <f>IF(EQ25="No",0,(IF(EQ25="Yes",5,(IF(EQ25="Unknown",0," ")))))</f>
        <v>0</v>
      </c>
      <c r="ES25" s="42" t="s">
        <v>131</v>
      </c>
      <c r="ET25" s="43">
        <v>5</v>
      </c>
      <c r="EU25" s="42" t="s">
        <v>130</v>
      </c>
      <c r="EV25" s="43">
        <v>0</v>
      </c>
      <c r="EW25" s="42" t="s">
        <v>131</v>
      </c>
      <c r="EX25" s="43">
        <v>5</v>
      </c>
      <c r="EY25" s="42" t="s">
        <v>131</v>
      </c>
      <c r="EZ25" s="43">
        <v>5</v>
      </c>
      <c r="FA25" s="42" t="s">
        <v>131</v>
      </c>
      <c r="FB25" s="43">
        <v>5</v>
      </c>
      <c r="FC25" s="42" t="s">
        <v>131</v>
      </c>
      <c r="FD25" s="43">
        <v>5</v>
      </c>
      <c r="FE25" s="42" t="s">
        <v>131</v>
      </c>
      <c r="FF25" s="43">
        <v>5</v>
      </c>
      <c r="FG25" s="42" t="s">
        <v>131</v>
      </c>
      <c r="FH25" s="43">
        <v>5</v>
      </c>
      <c r="FI25" s="42" t="s">
        <v>131</v>
      </c>
      <c r="FJ25" s="43">
        <v>5</v>
      </c>
      <c r="FK25" s="42" t="s">
        <v>131</v>
      </c>
      <c r="FL25" s="43">
        <v>5</v>
      </c>
      <c r="FM25" s="42" t="s">
        <v>130</v>
      </c>
      <c r="FN25" s="43">
        <v>0</v>
      </c>
      <c r="FO25" s="42" t="s">
        <v>131</v>
      </c>
      <c r="FP25" s="43">
        <v>5</v>
      </c>
      <c r="FQ25" s="42" t="s">
        <v>131</v>
      </c>
      <c r="FR25" s="43">
        <v>5</v>
      </c>
      <c r="FS25" s="42" t="s">
        <v>130</v>
      </c>
      <c r="FT25" s="43">
        <v>0</v>
      </c>
      <c r="FU25" s="42" t="s">
        <v>131</v>
      </c>
      <c r="FV25" s="43">
        <v>5</v>
      </c>
      <c r="FW25" s="42" t="s">
        <v>130</v>
      </c>
      <c r="FX25" s="43">
        <v>0</v>
      </c>
      <c r="FY25" s="42" t="s">
        <v>131</v>
      </c>
      <c r="FZ25" s="43">
        <v>5</v>
      </c>
      <c r="GA25" s="42" t="s">
        <v>130</v>
      </c>
      <c r="GB25" s="43">
        <v>0</v>
      </c>
      <c r="GC25" s="42" t="s">
        <v>131</v>
      </c>
      <c r="GD25" s="43">
        <v>5</v>
      </c>
      <c r="GE25" s="42" t="s">
        <v>131</v>
      </c>
      <c r="GF25" s="43">
        <v>5</v>
      </c>
      <c r="GG25" s="42" t="s">
        <v>130</v>
      </c>
      <c r="GH25" s="43">
        <v>0</v>
      </c>
      <c r="GI25" s="42" t="s">
        <v>130</v>
      </c>
      <c r="GJ25" s="43">
        <v>0</v>
      </c>
      <c r="GK25" s="42" t="s">
        <v>130</v>
      </c>
      <c r="GL25" s="43">
        <v>0</v>
      </c>
      <c r="GM25" s="42" t="s">
        <v>154</v>
      </c>
      <c r="GN25" s="43">
        <v>0</v>
      </c>
      <c r="GO25" s="42" t="s">
        <v>131</v>
      </c>
      <c r="GP25" s="43">
        <v>5</v>
      </c>
      <c r="GQ25" s="42" t="s">
        <v>131</v>
      </c>
      <c r="GR25" s="43">
        <v>5</v>
      </c>
      <c r="GS25" s="42" t="s">
        <v>131</v>
      </c>
      <c r="GT25" s="43">
        <v>5</v>
      </c>
      <c r="GU25" s="65" t="s">
        <v>130</v>
      </c>
      <c r="GV25" s="66">
        <v>0</v>
      </c>
    </row>
    <row r="26" spans="1:204" ht="41.1" customHeight="1">
      <c r="A26" s="4"/>
      <c r="B26" s="36"/>
      <c r="C26" s="11" t="s">
        <v>132</v>
      </c>
      <c r="D26" s="14" t="s">
        <v>174</v>
      </c>
      <c r="E26" s="65" t="s">
        <v>131</v>
      </c>
      <c r="F26" s="66">
        <v>5</v>
      </c>
      <c r="G26" s="42" t="s">
        <v>131</v>
      </c>
      <c r="H26" s="43">
        <v>5</v>
      </c>
      <c r="I26" s="65" t="s">
        <v>131</v>
      </c>
      <c r="J26" s="66">
        <v>5</v>
      </c>
      <c r="K26" s="42" t="s">
        <v>131</v>
      </c>
      <c r="L26" s="43">
        <v>5</v>
      </c>
      <c r="M26" s="42" t="s">
        <v>131</v>
      </c>
      <c r="N26" s="43">
        <v>5</v>
      </c>
      <c r="O26" s="42" t="s">
        <v>131</v>
      </c>
      <c r="P26" s="43">
        <v>5</v>
      </c>
      <c r="Q26" s="42" t="s">
        <v>130</v>
      </c>
      <c r="R26" s="43">
        <v>0</v>
      </c>
      <c r="S26" s="42" t="s">
        <v>131</v>
      </c>
      <c r="T26" s="43">
        <v>5</v>
      </c>
      <c r="U26" s="42" t="s">
        <v>130</v>
      </c>
      <c r="V26" s="43">
        <v>0</v>
      </c>
      <c r="W26" s="42" t="s">
        <v>131</v>
      </c>
      <c r="X26" s="43">
        <v>5</v>
      </c>
      <c r="Y26" s="42" t="s">
        <v>130</v>
      </c>
      <c r="Z26" s="43">
        <v>0</v>
      </c>
      <c r="AA26" s="42" t="s">
        <v>131</v>
      </c>
      <c r="AB26" s="43">
        <v>5</v>
      </c>
      <c r="AC26" s="42" t="s">
        <v>131</v>
      </c>
      <c r="AD26" s="43">
        <v>5</v>
      </c>
      <c r="AE26" s="42" t="s">
        <v>131</v>
      </c>
      <c r="AF26" s="43">
        <v>5</v>
      </c>
      <c r="AG26" s="42" t="s">
        <v>131</v>
      </c>
      <c r="AH26" s="43">
        <v>5</v>
      </c>
      <c r="AI26" s="42" t="s">
        <v>131</v>
      </c>
      <c r="AJ26" s="43">
        <v>5</v>
      </c>
      <c r="AK26" s="42" t="s">
        <v>131</v>
      </c>
      <c r="AL26" s="43">
        <v>5</v>
      </c>
      <c r="AM26" s="42" t="s">
        <v>131</v>
      </c>
      <c r="AN26" s="43">
        <v>5</v>
      </c>
      <c r="AO26" s="42" t="s">
        <v>130</v>
      </c>
      <c r="AP26" s="43">
        <v>0</v>
      </c>
      <c r="AQ26" s="42" t="s">
        <v>131</v>
      </c>
      <c r="AR26" s="43">
        <v>5</v>
      </c>
      <c r="AS26" s="42" t="s">
        <v>130</v>
      </c>
      <c r="AT26" s="43">
        <v>0</v>
      </c>
      <c r="AU26" s="42" t="s">
        <v>131</v>
      </c>
      <c r="AV26" s="43">
        <v>5</v>
      </c>
      <c r="AW26" s="42" t="s">
        <v>131</v>
      </c>
      <c r="AX26" s="43">
        <v>5</v>
      </c>
      <c r="AY26" s="42" t="s">
        <v>131</v>
      </c>
      <c r="AZ26" s="43">
        <v>5</v>
      </c>
      <c r="BA26" s="42" t="s">
        <v>131</v>
      </c>
      <c r="BB26" s="43">
        <v>5</v>
      </c>
      <c r="BC26" s="42" t="s">
        <v>131</v>
      </c>
      <c r="BD26" s="43">
        <v>5</v>
      </c>
      <c r="BE26" s="42" t="s">
        <v>130</v>
      </c>
      <c r="BF26" s="43">
        <v>0</v>
      </c>
      <c r="BG26" s="42" t="s">
        <v>131</v>
      </c>
      <c r="BH26" s="43">
        <v>5</v>
      </c>
      <c r="BI26" s="65" t="s">
        <v>131</v>
      </c>
      <c r="BJ26" s="66">
        <v>5</v>
      </c>
      <c r="BK26" s="42" t="s">
        <v>131</v>
      </c>
      <c r="BL26" s="43">
        <v>5</v>
      </c>
      <c r="BM26" s="152" t="s">
        <v>131</v>
      </c>
      <c r="BN26" s="151">
        <f>IF(BM26="No",0,(IF(BM26="Yes",5,(IF(BM26="Unknown",0," ")))))</f>
        <v>5</v>
      </c>
      <c r="BO26" s="42" t="s">
        <v>131</v>
      </c>
      <c r="BP26" s="43">
        <v>5</v>
      </c>
      <c r="BQ26" s="42" t="s">
        <v>131</v>
      </c>
      <c r="BR26" s="43">
        <v>5</v>
      </c>
      <c r="BS26" s="42" t="s">
        <v>131</v>
      </c>
      <c r="BT26" s="43">
        <v>5</v>
      </c>
      <c r="BU26" s="42" t="s">
        <v>131</v>
      </c>
      <c r="BV26" s="43">
        <v>5</v>
      </c>
      <c r="BW26" s="42" t="s">
        <v>131</v>
      </c>
      <c r="BX26" s="43">
        <v>5</v>
      </c>
      <c r="BY26" s="42" t="s">
        <v>130</v>
      </c>
      <c r="BZ26" s="43">
        <v>0</v>
      </c>
      <c r="CA26" s="42" t="s">
        <v>131</v>
      </c>
      <c r="CB26" s="43">
        <v>5</v>
      </c>
      <c r="CC26" s="42" t="s">
        <v>131</v>
      </c>
      <c r="CD26" s="43">
        <v>5</v>
      </c>
      <c r="CE26" s="42" t="s">
        <v>131</v>
      </c>
      <c r="CF26" s="43">
        <v>5</v>
      </c>
      <c r="CG26" s="42" t="s">
        <v>131</v>
      </c>
      <c r="CH26" s="43">
        <v>5</v>
      </c>
      <c r="CI26" s="42" t="s">
        <v>131</v>
      </c>
      <c r="CJ26" s="43">
        <v>5</v>
      </c>
      <c r="CK26" s="42" t="s">
        <v>130</v>
      </c>
      <c r="CL26" s="43">
        <v>0</v>
      </c>
      <c r="CM26" s="42" t="s">
        <v>130</v>
      </c>
      <c r="CN26" s="43">
        <v>0</v>
      </c>
      <c r="CO26" s="42" t="s">
        <v>130</v>
      </c>
      <c r="CP26" s="43">
        <v>0</v>
      </c>
      <c r="CQ26" s="42" t="s">
        <v>131</v>
      </c>
      <c r="CR26" s="43">
        <v>5</v>
      </c>
      <c r="CS26" s="42" t="s">
        <v>131</v>
      </c>
      <c r="CT26" s="43">
        <v>5</v>
      </c>
      <c r="CU26" s="152" t="s">
        <v>131</v>
      </c>
      <c r="CV26" s="151">
        <f>IF(CU26="No",0,(IF(CU26="Yes",5,(IF(CU26="Unknown",0," ")))))</f>
        <v>5</v>
      </c>
      <c r="CW26" s="42" t="s">
        <v>130</v>
      </c>
      <c r="CX26" s="43">
        <v>0</v>
      </c>
      <c r="CY26" s="42" t="s">
        <v>131</v>
      </c>
      <c r="CZ26" s="43">
        <v>5</v>
      </c>
      <c r="DA26" s="42" t="s">
        <v>131</v>
      </c>
      <c r="DB26" s="43">
        <v>5</v>
      </c>
      <c r="DC26" s="42" t="s">
        <v>131</v>
      </c>
      <c r="DD26" s="43">
        <v>5</v>
      </c>
      <c r="DE26" s="42" t="s">
        <v>131</v>
      </c>
      <c r="DF26" s="43">
        <v>5</v>
      </c>
      <c r="DG26" s="42" t="s">
        <v>131</v>
      </c>
      <c r="DH26" s="43">
        <v>5</v>
      </c>
      <c r="DI26" s="42" t="s">
        <v>131</v>
      </c>
      <c r="DJ26" s="43">
        <v>5</v>
      </c>
      <c r="DK26" s="42" t="s">
        <v>130</v>
      </c>
      <c r="DL26" s="43">
        <v>0</v>
      </c>
      <c r="DM26" s="42" t="s">
        <v>131</v>
      </c>
      <c r="DN26" s="43">
        <v>5</v>
      </c>
      <c r="DO26" s="42" t="s">
        <v>130</v>
      </c>
      <c r="DP26" s="43">
        <v>0</v>
      </c>
      <c r="DQ26" s="42" t="s">
        <v>131</v>
      </c>
      <c r="DR26" s="43">
        <v>5</v>
      </c>
      <c r="DS26" s="42" t="s">
        <v>130</v>
      </c>
      <c r="DT26" s="43">
        <v>0</v>
      </c>
      <c r="DU26" s="42" t="s">
        <v>131</v>
      </c>
      <c r="DV26" s="43">
        <v>5</v>
      </c>
      <c r="DW26" s="42" t="s">
        <v>131</v>
      </c>
      <c r="DX26" s="43">
        <v>5</v>
      </c>
      <c r="DY26" s="42" t="s">
        <v>131</v>
      </c>
      <c r="DZ26" s="43">
        <v>5</v>
      </c>
      <c r="EA26" s="42" t="s">
        <v>131</v>
      </c>
      <c r="EB26" s="43">
        <v>5</v>
      </c>
      <c r="EC26" s="42" t="s">
        <v>131</v>
      </c>
      <c r="ED26" s="43">
        <v>5</v>
      </c>
      <c r="EE26" s="42" t="s">
        <v>131</v>
      </c>
      <c r="EF26" s="43">
        <v>5</v>
      </c>
      <c r="EG26" s="42" t="s">
        <v>130</v>
      </c>
      <c r="EH26" s="43">
        <v>0</v>
      </c>
      <c r="EI26" s="42" t="s">
        <v>131</v>
      </c>
      <c r="EJ26" s="43">
        <v>5</v>
      </c>
      <c r="EK26" s="42" t="s">
        <v>131</v>
      </c>
      <c r="EL26" s="43">
        <v>5</v>
      </c>
      <c r="EM26" s="42" t="s">
        <v>131</v>
      </c>
      <c r="EN26" s="43">
        <v>5</v>
      </c>
      <c r="EO26" s="42" t="s">
        <v>131</v>
      </c>
      <c r="EP26" s="43">
        <v>5</v>
      </c>
      <c r="EQ26" s="152" t="s">
        <v>131</v>
      </c>
      <c r="ER26" s="172">
        <f>IF(EQ26="No",0,(IF(EQ26="Yes",5,(IF(EQ26="Unknown",0," ")))))</f>
        <v>5</v>
      </c>
      <c r="ES26" s="42" t="s">
        <v>131</v>
      </c>
      <c r="ET26" s="43">
        <v>5</v>
      </c>
      <c r="EU26" s="42" t="s">
        <v>130</v>
      </c>
      <c r="EV26" s="43">
        <v>0</v>
      </c>
      <c r="EW26" s="42" t="s">
        <v>131</v>
      </c>
      <c r="EX26" s="43">
        <v>5</v>
      </c>
      <c r="EY26" s="42" t="s">
        <v>131</v>
      </c>
      <c r="EZ26" s="43">
        <v>5</v>
      </c>
      <c r="FA26" s="42" t="s">
        <v>131</v>
      </c>
      <c r="FB26" s="43">
        <v>5</v>
      </c>
      <c r="FC26" s="42" t="s">
        <v>131</v>
      </c>
      <c r="FD26" s="43">
        <v>5</v>
      </c>
      <c r="FE26" s="42" t="s">
        <v>131</v>
      </c>
      <c r="FF26" s="43">
        <v>5</v>
      </c>
      <c r="FG26" s="42" t="s">
        <v>131</v>
      </c>
      <c r="FH26" s="43">
        <v>5</v>
      </c>
      <c r="FI26" s="42" t="s">
        <v>131</v>
      </c>
      <c r="FJ26" s="43">
        <v>5</v>
      </c>
      <c r="FK26" s="42" t="s">
        <v>131</v>
      </c>
      <c r="FL26" s="43">
        <v>5</v>
      </c>
      <c r="FM26" s="42" t="s">
        <v>130</v>
      </c>
      <c r="FN26" s="43">
        <v>0</v>
      </c>
      <c r="FO26" s="42" t="s">
        <v>131</v>
      </c>
      <c r="FP26" s="43">
        <v>5</v>
      </c>
      <c r="FQ26" s="42" t="s">
        <v>131</v>
      </c>
      <c r="FR26" s="43">
        <v>5</v>
      </c>
      <c r="FS26" s="42" t="s">
        <v>130</v>
      </c>
      <c r="FT26" s="43">
        <v>0</v>
      </c>
      <c r="FU26" s="42" t="s">
        <v>131</v>
      </c>
      <c r="FV26" s="43">
        <v>5</v>
      </c>
      <c r="FW26" s="42" t="s">
        <v>130</v>
      </c>
      <c r="FX26" s="43">
        <v>0</v>
      </c>
      <c r="FY26" s="42" t="s">
        <v>131</v>
      </c>
      <c r="FZ26" s="43">
        <v>5</v>
      </c>
      <c r="GA26" s="42" t="s">
        <v>130</v>
      </c>
      <c r="GB26" s="43">
        <v>0</v>
      </c>
      <c r="GC26" s="42" t="s">
        <v>131</v>
      </c>
      <c r="GD26" s="43">
        <v>5</v>
      </c>
      <c r="GE26" s="42" t="s">
        <v>131</v>
      </c>
      <c r="GF26" s="43">
        <v>5</v>
      </c>
      <c r="GG26" s="42" t="s">
        <v>130</v>
      </c>
      <c r="GH26" s="43">
        <v>0</v>
      </c>
      <c r="GI26" s="42" t="s">
        <v>130</v>
      </c>
      <c r="GJ26" s="43">
        <v>0</v>
      </c>
      <c r="GK26" s="42" t="s">
        <v>131</v>
      </c>
      <c r="GL26" s="43">
        <v>5</v>
      </c>
      <c r="GM26" s="42" t="s">
        <v>131</v>
      </c>
      <c r="GN26" s="43">
        <v>5</v>
      </c>
      <c r="GO26" s="42" t="s">
        <v>131</v>
      </c>
      <c r="GP26" s="43">
        <v>5</v>
      </c>
      <c r="GQ26" s="42" t="s">
        <v>131</v>
      </c>
      <c r="GR26" s="43">
        <v>5</v>
      </c>
      <c r="GS26" s="42" t="s">
        <v>131</v>
      </c>
      <c r="GT26" s="43">
        <v>5</v>
      </c>
      <c r="GU26" s="65" t="s">
        <v>130</v>
      </c>
      <c r="GV26" s="66">
        <v>0</v>
      </c>
    </row>
    <row r="27" spans="1:204" ht="57.95" customHeight="1">
      <c r="A27" s="4"/>
      <c r="B27" s="36"/>
      <c r="C27" s="11" t="s">
        <v>136</v>
      </c>
      <c r="D27" s="14" t="s">
        <v>175</v>
      </c>
      <c r="E27" s="65" t="s">
        <v>131</v>
      </c>
      <c r="F27" s="66">
        <v>5</v>
      </c>
      <c r="G27" s="42" t="s">
        <v>131</v>
      </c>
      <c r="H27" s="43">
        <v>5</v>
      </c>
      <c r="I27" s="65" t="s">
        <v>130</v>
      </c>
      <c r="J27" s="66">
        <v>0</v>
      </c>
      <c r="K27" s="42" t="s">
        <v>131</v>
      </c>
      <c r="L27" s="43">
        <v>5</v>
      </c>
      <c r="M27" s="42" t="s">
        <v>130</v>
      </c>
      <c r="N27" s="43">
        <v>0</v>
      </c>
      <c r="O27" s="42" t="s">
        <v>131</v>
      </c>
      <c r="P27" s="43">
        <v>5</v>
      </c>
      <c r="Q27" s="42" t="s">
        <v>130</v>
      </c>
      <c r="R27" s="43">
        <v>0</v>
      </c>
      <c r="S27" s="42" t="s">
        <v>131</v>
      </c>
      <c r="T27" s="43">
        <v>5</v>
      </c>
      <c r="U27" s="42" t="s">
        <v>131</v>
      </c>
      <c r="V27" s="43">
        <v>5</v>
      </c>
      <c r="W27" s="42" t="s">
        <v>130</v>
      </c>
      <c r="X27" s="43">
        <v>0</v>
      </c>
      <c r="Y27" s="42" t="s">
        <v>154</v>
      </c>
      <c r="Z27" s="43">
        <v>0</v>
      </c>
      <c r="AA27" s="42" t="s">
        <v>131</v>
      </c>
      <c r="AB27" s="43">
        <v>5</v>
      </c>
      <c r="AC27" s="42" t="s">
        <v>131</v>
      </c>
      <c r="AD27" s="43">
        <v>5</v>
      </c>
      <c r="AE27" s="42" t="s">
        <v>131</v>
      </c>
      <c r="AF27" s="43">
        <v>5</v>
      </c>
      <c r="AG27" s="42" t="s">
        <v>131</v>
      </c>
      <c r="AH27" s="43">
        <v>5</v>
      </c>
      <c r="AI27" s="42" t="s">
        <v>131</v>
      </c>
      <c r="AJ27" s="43">
        <v>5</v>
      </c>
      <c r="AK27" s="42" t="s">
        <v>131</v>
      </c>
      <c r="AL27" s="43">
        <v>5</v>
      </c>
      <c r="AM27" s="42" t="s">
        <v>131</v>
      </c>
      <c r="AN27" s="43">
        <v>5</v>
      </c>
      <c r="AO27" s="42" t="s">
        <v>130</v>
      </c>
      <c r="AP27" s="43">
        <v>0</v>
      </c>
      <c r="AQ27" s="42" t="s">
        <v>131</v>
      </c>
      <c r="AR27" s="43">
        <v>5</v>
      </c>
      <c r="AS27" s="42" t="s">
        <v>130</v>
      </c>
      <c r="AT27" s="43">
        <v>0</v>
      </c>
      <c r="AU27" s="42" t="s">
        <v>131</v>
      </c>
      <c r="AV27" s="43">
        <v>5</v>
      </c>
      <c r="AW27" s="42" t="s">
        <v>131</v>
      </c>
      <c r="AX27" s="43">
        <v>5</v>
      </c>
      <c r="AY27" s="42" t="s">
        <v>131</v>
      </c>
      <c r="AZ27" s="43">
        <v>5</v>
      </c>
      <c r="BA27" s="42" t="s">
        <v>131</v>
      </c>
      <c r="BB27" s="43">
        <v>5</v>
      </c>
      <c r="BC27" s="42" t="s">
        <v>131</v>
      </c>
      <c r="BD27" s="43">
        <v>5</v>
      </c>
      <c r="BE27" s="42" t="s">
        <v>130</v>
      </c>
      <c r="BF27" s="43">
        <v>0</v>
      </c>
      <c r="BG27" s="42" t="s">
        <v>131</v>
      </c>
      <c r="BH27" s="43">
        <v>5</v>
      </c>
      <c r="BI27" s="65" t="s">
        <v>131</v>
      </c>
      <c r="BJ27" s="66">
        <v>5</v>
      </c>
      <c r="BK27" s="42" t="s">
        <v>131</v>
      </c>
      <c r="BL27" s="43">
        <v>5</v>
      </c>
      <c r="BM27" s="152" t="s">
        <v>131</v>
      </c>
      <c r="BN27" s="151">
        <f>IF(BM27="No",0,(IF(BM27="Yes",5,(IF(BM27="Unknown",0," ")))))</f>
        <v>5</v>
      </c>
      <c r="BO27" s="42" t="s">
        <v>131</v>
      </c>
      <c r="BP27" s="43">
        <v>5</v>
      </c>
      <c r="BQ27" s="42" t="s">
        <v>131</v>
      </c>
      <c r="BR27" s="43">
        <v>5</v>
      </c>
      <c r="BS27" s="42" t="s">
        <v>130</v>
      </c>
      <c r="BT27" s="43">
        <v>0</v>
      </c>
      <c r="BU27" s="42" t="s">
        <v>131</v>
      </c>
      <c r="BV27" s="43">
        <v>5</v>
      </c>
      <c r="BW27" s="42" t="s">
        <v>131</v>
      </c>
      <c r="BX27" s="43">
        <v>5</v>
      </c>
      <c r="BY27" s="42" t="s">
        <v>130</v>
      </c>
      <c r="BZ27" s="43">
        <v>0</v>
      </c>
      <c r="CA27" s="42" t="s">
        <v>131</v>
      </c>
      <c r="CB27" s="43">
        <v>5</v>
      </c>
      <c r="CC27" s="42" t="s">
        <v>131</v>
      </c>
      <c r="CD27" s="43">
        <v>5</v>
      </c>
      <c r="CE27" s="42" t="s">
        <v>131</v>
      </c>
      <c r="CF27" s="43">
        <v>5</v>
      </c>
      <c r="CG27" s="42" t="s">
        <v>131</v>
      </c>
      <c r="CH27" s="43">
        <v>5</v>
      </c>
      <c r="CI27" s="42" t="s">
        <v>131</v>
      </c>
      <c r="CJ27" s="43">
        <v>5</v>
      </c>
      <c r="CK27" s="42" t="s">
        <v>131</v>
      </c>
      <c r="CL27" s="43">
        <v>5</v>
      </c>
      <c r="CM27" s="42" t="s">
        <v>130</v>
      </c>
      <c r="CN27" s="43">
        <v>0</v>
      </c>
      <c r="CO27" s="42" t="s">
        <v>131</v>
      </c>
      <c r="CP27" s="43">
        <v>5</v>
      </c>
      <c r="CQ27" s="42" t="s">
        <v>131</v>
      </c>
      <c r="CR27" s="43">
        <v>5</v>
      </c>
      <c r="CS27" s="42" t="s">
        <v>131</v>
      </c>
      <c r="CT27" s="43">
        <v>5</v>
      </c>
      <c r="CU27" s="152" t="s">
        <v>130</v>
      </c>
      <c r="CV27" s="151">
        <f>IF(CU27="No",0,(IF(CU27="Yes",5,(IF(CU27="Unknown",0," ")))))</f>
        <v>0</v>
      </c>
      <c r="CW27" s="42" t="s">
        <v>130</v>
      </c>
      <c r="CX27" s="43">
        <v>0</v>
      </c>
      <c r="CY27" s="42" t="s">
        <v>131</v>
      </c>
      <c r="CZ27" s="43">
        <v>5</v>
      </c>
      <c r="DA27" s="42" t="s">
        <v>131</v>
      </c>
      <c r="DB27" s="43">
        <v>5</v>
      </c>
      <c r="DC27" s="42" t="s">
        <v>131</v>
      </c>
      <c r="DD27" s="43">
        <v>5</v>
      </c>
      <c r="DE27" s="42" t="s">
        <v>131</v>
      </c>
      <c r="DF27" s="43">
        <v>5</v>
      </c>
      <c r="DG27" s="42" t="s">
        <v>131</v>
      </c>
      <c r="DH27" s="43">
        <v>5</v>
      </c>
      <c r="DI27" s="42" t="s">
        <v>131</v>
      </c>
      <c r="DJ27" s="43">
        <v>5</v>
      </c>
      <c r="DK27" s="42" t="s">
        <v>130</v>
      </c>
      <c r="DL27" s="43">
        <v>0</v>
      </c>
      <c r="DM27" s="42" t="s">
        <v>131</v>
      </c>
      <c r="DN27" s="43">
        <v>5</v>
      </c>
      <c r="DO27" s="42" t="s">
        <v>130</v>
      </c>
      <c r="DP27" s="43">
        <v>0</v>
      </c>
      <c r="DQ27" s="42" t="s">
        <v>131</v>
      </c>
      <c r="DR27" s="43">
        <v>5</v>
      </c>
      <c r="DS27" s="42" t="s">
        <v>130</v>
      </c>
      <c r="DT27" s="43">
        <v>0</v>
      </c>
      <c r="DU27" s="42" t="s">
        <v>131</v>
      </c>
      <c r="DV27" s="43">
        <v>5</v>
      </c>
      <c r="DW27" s="42" t="s">
        <v>131</v>
      </c>
      <c r="DX27" s="43">
        <v>5</v>
      </c>
      <c r="DY27" s="42" t="s">
        <v>131</v>
      </c>
      <c r="DZ27" s="43">
        <v>5</v>
      </c>
      <c r="EA27" s="42" t="s">
        <v>131</v>
      </c>
      <c r="EB27" s="43">
        <v>5</v>
      </c>
      <c r="EC27" s="42" t="s">
        <v>131</v>
      </c>
      <c r="ED27" s="43">
        <v>5</v>
      </c>
      <c r="EE27" s="42" t="s">
        <v>131</v>
      </c>
      <c r="EF27" s="43">
        <v>5</v>
      </c>
      <c r="EG27" s="42" t="s">
        <v>131</v>
      </c>
      <c r="EH27" s="43">
        <v>5</v>
      </c>
      <c r="EI27" s="42" t="s">
        <v>131</v>
      </c>
      <c r="EJ27" s="43">
        <v>5</v>
      </c>
      <c r="EK27" s="42" t="s">
        <v>131</v>
      </c>
      <c r="EL27" s="43">
        <v>5</v>
      </c>
      <c r="EM27" s="42" t="s">
        <v>131</v>
      </c>
      <c r="EN27" s="43">
        <v>5</v>
      </c>
      <c r="EO27" s="42" t="s">
        <v>131</v>
      </c>
      <c r="EP27" s="43">
        <v>5</v>
      </c>
      <c r="EQ27" s="152" t="s">
        <v>131</v>
      </c>
      <c r="ER27" s="172">
        <f>IF(EQ27="No",0,(IF(EQ27="Yes",5,(IF(EQ27="Unknown",0," ")))))</f>
        <v>5</v>
      </c>
      <c r="ES27" s="42" t="s">
        <v>131</v>
      </c>
      <c r="ET27" s="43">
        <v>5</v>
      </c>
      <c r="EU27" s="42" t="s">
        <v>131</v>
      </c>
      <c r="EV27" s="43">
        <v>5</v>
      </c>
      <c r="EW27" s="42" t="s">
        <v>131</v>
      </c>
      <c r="EX27" s="43">
        <v>5</v>
      </c>
      <c r="EY27" s="42" t="s">
        <v>131</v>
      </c>
      <c r="EZ27" s="43">
        <v>5</v>
      </c>
      <c r="FA27" s="42" t="s">
        <v>131</v>
      </c>
      <c r="FB27" s="43">
        <v>5</v>
      </c>
      <c r="FC27" s="42" t="s">
        <v>131</v>
      </c>
      <c r="FD27" s="43">
        <v>5</v>
      </c>
      <c r="FE27" s="42" t="s">
        <v>131</v>
      </c>
      <c r="FF27" s="43">
        <v>5</v>
      </c>
      <c r="FG27" s="42" t="s">
        <v>131</v>
      </c>
      <c r="FH27" s="43">
        <v>5</v>
      </c>
      <c r="FI27" s="42" t="s">
        <v>131</v>
      </c>
      <c r="FJ27" s="43">
        <v>5</v>
      </c>
      <c r="FK27" s="42" t="s">
        <v>131</v>
      </c>
      <c r="FL27" s="43">
        <v>5</v>
      </c>
      <c r="FM27" s="42" t="s">
        <v>131</v>
      </c>
      <c r="FN27" s="43">
        <v>5</v>
      </c>
      <c r="FO27" s="42" t="s">
        <v>131</v>
      </c>
      <c r="FP27" s="43">
        <v>5</v>
      </c>
      <c r="FQ27" s="42" t="s">
        <v>131</v>
      </c>
      <c r="FR27" s="43">
        <v>5</v>
      </c>
      <c r="FS27" s="42" t="s">
        <v>130</v>
      </c>
      <c r="FT27" s="43">
        <v>0</v>
      </c>
      <c r="FU27" s="42" t="s">
        <v>131</v>
      </c>
      <c r="FV27" s="43">
        <v>5</v>
      </c>
      <c r="FW27" s="42" t="s">
        <v>130</v>
      </c>
      <c r="FX27" s="43">
        <v>0</v>
      </c>
      <c r="FY27" s="42" t="s">
        <v>131</v>
      </c>
      <c r="FZ27" s="43">
        <v>5</v>
      </c>
      <c r="GA27" s="42" t="s">
        <v>130</v>
      </c>
      <c r="GB27" s="43">
        <v>0</v>
      </c>
      <c r="GC27" s="42" t="s">
        <v>131</v>
      </c>
      <c r="GD27" s="43">
        <v>5</v>
      </c>
      <c r="GE27" s="42" t="s">
        <v>131</v>
      </c>
      <c r="GF27" s="43">
        <v>5</v>
      </c>
      <c r="GG27" s="42" t="s">
        <v>130</v>
      </c>
      <c r="GH27" s="43">
        <v>0</v>
      </c>
      <c r="GI27" s="42" t="s">
        <v>130</v>
      </c>
      <c r="GJ27" s="43">
        <v>0</v>
      </c>
      <c r="GK27" s="42" t="s">
        <v>131</v>
      </c>
      <c r="GL27" s="43">
        <v>5</v>
      </c>
      <c r="GM27" s="42" t="s">
        <v>130</v>
      </c>
      <c r="GN27" s="43">
        <v>0</v>
      </c>
      <c r="GO27" s="42" t="s">
        <v>131</v>
      </c>
      <c r="GP27" s="43">
        <v>5</v>
      </c>
      <c r="GQ27" s="42" t="s">
        <v>131</v>
      </c>
      <c r="GR27" s="43">
        <v>5</v>
      </c>
      <c r="GS27" s="42" t="s">
        <v>131</v>
      </c>
      <c r="GT27" s="43">
        <v>5</v>
      </c>
      <c r="GU27" s="65" t="s">
        <v>130</v>
      </c>
      <c r="GV27" s="66">
        <v>0</v>
      </c>
    </row>
    <row r="28" spans="1:204" ht="92.1" customHeight="1">
      <c r="A28" s="4"/>
      <c r="B28" s="36" t="s">
        <v>176</v>
      </c>
      <c r="C28" s="11" t="s">
        <v>138</v>
      </c>
      <c r="D28" s="12" t="s">
        <v>177</v>
      </c>
      <c r="E28" s="80" t="s">
        <v>178</v>
      </c>
      <c r="F28" s="66">
        <v>5</v>
      </c>
      <c r="G28" s="57" t="s">
        <v>178</v>
      </c>
      <c r="H28" s="43">
        <v>5</v>
      </c>
      <c r="I28" s="80"/>
      <c r="J28" s="66" t="s">
        <v>134</v>
      </c>
      <c r="K28" s="57" t="s">
        <v>178</v>
      </c>
      <c r="L28" s="43">
        <v>5</v>
      </c>
      <c r="M28" s="57"/>
      <c r="N28" s="43" t="s">
        <v>134</v>
      </c>
      <c r="O28" s="57" t="s">
        <v>179</v>
      </c>
      <c r="P28" s="43">
        <v>10</v>
      </c>
      <c r="Q28" s="57"/>
      <c r="R28" s="43" t="s">
        <v>134</v>
      </c>
      <c r="S28" s="57" t="s">
        <v>178</v>
      </c>
      <c r="T28" s="43">
        <v>5</v>
      </c>
      <c r="U28" s="57" t="s">
        <v>178</v>
      </c>
      <c r="V28" s="43">
        <v>5</v>
      </c>
      <c r="W28" s="57"/>
      <c r="X28" s="43" t="s">
        <v>134</v>
      </c>
      <c r="Y28" s="57" t="s">
        <v>154</v>
      </c>
      <c r="Z28" s="43">
        <v>0</v>
      </c>
      <c r="AA28" s="57" t="s">
        <v>178</v>
      </c>
      <c r="AB28" s="43">
        <v>5</v>
      </c>
      <c r="AC28" s="57" t="s">
        <v>178</v>
      </c>
      <c r="AD28" s="43">
        <v>5</v>
      </c>
      <c r="AE28" s="57" t="s">
        <v>178</v>
      </c>
      <c r="AF28" s="43">
        <v>5</v>
      </c>
      <c r="AG28" s="57" t="s">
        <v>179</v>
      </c>
      <c r="AH28" s="43">
        <v>10</v>
      </c>
      <c r="AI28" s="57" t="s">
        <v>178</v>
      </c>
      <c r="AJ28" s="43">
        <v>5</v>
      </c>
      <c r="AK28" s="57" t="s">
        <v>178</v>
      </c>
      <c r="AL28" s="43">
        <v>5</v>
      </c>
      <c r="AM28" s="57" t="s">
        <v>178</v>
      </c>
      <c r="AN28" s="43">
        <v>5</v>
      </c>
      <c r="AO28" s="57"/>
      <c r="AP28" s="43" t="s">
        <v>134</v>
      </c>
      <c r="AQ28" s="57" t="s">
        <v>178</v>
      </c>
      <c r="AR28" s="43">
        <v>5</v>
      </c>
      <c r="AS28" s="57"/>
      <c r="AT28" s="43" t="s">
        <v>134</v>
      </c>
      <c r="AU28" s="57" t="s">
        <v>178</v>
      </c>
      <c r="AV28" s="43">
        <v>5</v>
      </c>
      <c r="AW28" s="57" t="s">
        <v>178</v>
      </c>
      <c r="AX28" s="43">
        <v>5</v>
      </c>
      <c r="AY28" s="57" t="s">
        <v>180</v>
      </c>
      <c r="AZ28" s="43">
        <v>0</v>
      </c>
      <c r="BA28" s="57" t="s">
        <v>178</v>
      </c>
      <c r="BB28" s="43">
        <v>5</v>
      </c>
      <c r="BC28" s="57" t="s">
        <v>178</v>
      </c>
      <c r="BD28" s="43">
        <v>5</v>
      </c>
      <c r="BE28" s="57"/>
      <c r="BF28" s="43" t="s">
        <v>134</v>
      </c>
      <c r="BG28" s="57" t="s">
        <v>178</v>
      </c>
      <c r="BH28" s="43">
        <v>5</v>
      </c>
      <c r="BI28" s="80" t="s">
        <v>178</v>
      </c>
      <c r="BJ28" s="66">
        <v>5</v>
      </c>
      <c r="BK28" s="57" t="s">
        <v>178</v>
      </c>
      <c r="BL28" s="43">
        <v>5</v>
      </c>
      <c r="BM28" s="165" t="s">
        <v>179</v>
      </c>
      <c r="BN28" s="151">
        <f>IF(BM27="No","N/A",(IF(BM28="Detailed tracking",10,(IF(BM28="Limited detail",5,(IF(BM28="No detail",0,(IF(BM28="Unknown",0," ")))))))))</f>
        <v>10</v>
      </c>
      <c r="BO28" s="57" t="s">
        <v>178</v>
      </c>
      <c r="BP28" s="43">
        <v>5</v>
      </c>
      <c r="BQ28" s="57" t="s">
        <v>179</v>
      </c>
      <c r="BR28" s="43">
        <v>10</v>
      </c>
      <c r="BS28" s="57"/>
      <c r="BT28" s="43" t="s">
        <v>134</v>
      </c>
      <c r="BU28" s="57" t="s">
        <v>179</v>
      </c>
      <c r="BV28" s="43">
        <v>10</v>
      </c>
      <c r="BW28" s="57" t="s">
        <v>178</v>
      </c>
      <c r="BX28" s="43">
        <v>5</v>
      </c>
      <c r="BY28" s="57"/>
      <c r="BZ28" s="43" t="s">
        <v>134</v>
      </c>
      <c r="CA28" s="57" t="s">
        <v>178</v>
      </c>
      <c r="CB28" s="43">
        <v>5</v>
      </c>
      <c r="CC28" s="57" t="s">
        <v>178</v>
      </c>
      <c r="CD28" s="43">
        <v>5</v>
      </c>
      <c r="CE28" s="57" t="s">
        <v>178</v>
      </c>
      <c r="CF28" s="43">
        <v>5</v>
      </c>
      <c r="CG28" s="57" t="s">
        <v>178</v>
      </c>
      <c r="CH28" s="43">
        <v>5</v>
      </c>
      <c r="CI28" s="57" t="s">
        <v>179</v>
      </c>
      <c r="CJ28" s="43">
        <v>10</v>
      </c>
      <c r="CK28" s="57" t="s">
        <v>178</v>
      </c>
      <c r="CL28" s="43">
        <v>5</v>
      </c>
      <c r="CM28" s="57"/>
      <c r="CN28" s="43" t="s">
        <v>134</v>
      </c>
      <c r="CO28" s="57" t="s">
        <v>178</v>
      </c>
      <c r="CP28" s="43">
        <v>5</v>
      </c>
      <c r="CQ28" s="57" t="s">
        <v>178</v>
      </c>
      <c r="CR28" s="43">
        <v>5</v>
      </c>
      <c r="CS28" s="57" t="s">
        <v>178</v>
      </c>
      <c r="CT28" s="43">
        <v>5</v>
      </c>
      <c r="CU28" s="165"/>
      <c r="CV28" s="151" t="str">
        <f>IF(CU27="No","N/A",(IF(CU28="Detailed tracking",10,(IF(CU28="Limited detail",5,(IF(CU28="No detail",0,(IF(CU28="Unknown",0," ")))))))))</f>
        <v>N/A</v>
      </c>
      <c r="CW28" s="57"/>
      <c r="CX28" s="43" t="s">
        <v>134</v>
      </c>
      <c r="CY28" s="57" t="s">
        <v>179</v>
      </c>
      <c r="CZ28" s="43">
        <v>10</v>
      </c>
      <c r="DA28" s="57" t="s">
        <v>178</v>
      </c>
      <c r="DB28" s="43">
        <v>5</v>
      </c>
      <c r="DC28" s="57" t="s">
        <v>178</v>
      </c>
      <c r="DD28" s="43">
        <v>5</v>
      </c>
      <c r="DE28" s="57" t="s">
        <v>179</v>
      </c>
      <c r="DF28" s="43">
        <v>10</v>
      </c>
      <c r="DG28" s="57" t="s">
        <v>178</v>
      </c>
      <c r="DH28" s="43">
        <v>5</v>
      </c>
      <c r="DI28" s="57" t="s">
        <v>178</v>
      </c>
      <c r="DJ28" s="43">
        <v>5</v>
      </c>
      <c r="DK28" s="57"/>
      <c r="DL28" s="43" t="s">
        <v>134</v>
      </c>
      <c r="DM28" s="57" t="s">
        <v>178</v>
      </c>
      <c r="DN28" s="43">
        <v>5</v>
      </c>
      <c r="DO28" s="57"/>
      <c r="DP28" s="43" t="s">
        <v>134</v>
      </c>
      <c r="DQ28" s="57" t="s">
        <v>178</v>
      </c>
      <c r="DR28" s="43">
        <v>5</v>
      </c>
      <c r="DS28" s="57"/>
      <c r="DT28" s="43" t="s">
        <v>134</v>
      </c>
      <c r="DU28" s="57" t="s">
        <v>178</v>
      </c>
      <c r="DV28" s="43">
        <v>5</v>
      </c>
      <c r="DW28" s="57" t="s">
        <v>178</v>
      </c>
      <c r="DX28" s="43">
        <v>5</v>
      </c>
      <c r="DY28" s="57" t="s">
        <v>178</v>
      </c>
      <c r="DZ28" s="43">
        <v>5</v>
      </c>
      <c r="EA28" s="57" t="s">
        <v>178</v>
      </c>
      <c r="EB28" s="43">
        <v>5</v>
      </c>
      <c r="EC28" s="57" t="s">
        <v>178</v>
      </c>
      <c r="ED28" s="43">
        <v>5</v>
      </c>
      <c r="EE28" s="57" t="s">
        <v>180</v>
      </c>
      <c r="EF28" s="43">
        <v>0</v>
      </c>
      <c r="EG28" s="57" t="s">
        <v>178</v>
      </c>
      <c r="EH28" s="43">
        <v>5</v>
      </c>
      <c r="EI28" s="57" t="s">
        <v>179</v>
      </c>
      <c r="EJ28" s="43">
        <v>10</v>
      </c>
      <c r="EK28" s="57" t="s">
        <v>178</v>
      </c>
      <c r="EL28" s="43">
        <v>5</v>
      </c>
      <c r="EM28" s="57" t="s">
        <v>178</v>
      </c>
      <c r="EN28" s="43">
        <v>5</v>
      </c>
      <c r="EO28" s="57" t="s">
        <v>178</v>
      </c>
      <c r="EP28" s="43">
        <v>5</v>
      </c>
      <c r="EQ28" s="165" t="s">
        <v>178</v>
      </c>
      <c r="ER28" s="172">
        <f>IF(EQ27="No","N/A",(IF(EQ28="Detailed tracking",10,(IF(EQ28="Limited detail",5,(IF(EQ28="No detail",0,(IF(EQ28="Unknown",0," ")))))))))</f>
        <v>5</v>
      </c>
      <c r="ES28" s="57" t="s">
        <v>178</v>
      </c>
      <c r="ET28" s="43">
        <v>5</v>
      </c>
      <c r="EU28" s="57" t="s">
        <v>178</v>
      </c>
      <c r="EV28" s="43">
        <v>5</v>
      </c>
      <c r="EW28" s="57" t="s">
        <v>178</v>
      </c>
      <c r="EX28" s="43">
        <v>5</v>
      </c>
      <c r="EY28" s="57" t="s">
        <v>179</v>
      </c>
      <c r="EZ28" s="43">
        <v>10</v>
      </c>
      <c r="FA28" s="57" t="s">
        <v>178</v>
      </c>
      <c r="FB28" s="43">
        <v>5</v>
      </c>
      <c r="FC28" s="57" t="s">
        <v>178</v>
      </c>
      <c r="FD28" s="43">
        <v>5</v>
      </c>
      <c r="FE28" s="57" t="s">
        <v>178</v>
      </c>
      <c r="FF28" s="43">
        <v>5</v>
      </c>
      <c r="FG28" s="57" t="s">
        <v>179</v>
      </c>
      <c r="FH28" s="43">
        <v>10</v>
      </c>
      <c r="FI28" s="57" t="s">
        <v>179</v>
      </c>
      <c r="FJ28" s="43">
        <v>10</v>
      </c>
      <c r="FK28" s="57" t="s">
        <v>178</v>
      </c>
      <c r="FL28" s="43">
        <v>5</v>
      </c>
      <c r="FM28" s="57" t="s">
        <v>178</v>
      </c>
      <c r="FN28" s="43">
        <v>5</v>
      </c>
      <c r="FO28" s="57" t="s">
        <v>178</v>
      </c>
      <c r="FP28" s="43">
        <v>5</v>
      </c>
      <c r="FQ28" s="57" t="s">
        <v>179</v>
      </c>
      <c r="FR28" s="43">
        <v>10</v>
      </c>
      <c r="FS28" s="57"/>
      <c r="FT28" s="43" t="s">
        <v>134</v>
      </c>
      <c r="FU28" s="57" t="s">
        <v>178</v>
      </c>
      <c r="FV28" s="43">
        <v>5</v>
      </c>
      <c r="FW28" s="57"/>
      <c r="FX28" s="43" t="s">
        <v>134</v>
      </c>
      <c r="FY28" s="57" t="s">
        <v>178</v>
      </c>
      <c r="FZ28" s="43">
        <v>5</v>
      </c>
      <c r="GA28" s="57"/>
      <c r="GB28" s="43" t="s">
        <v>134</v>
      </c>
      <c r="GC28" s="57" t="s">
        <v>179</v>
      </c>
      <c r="GD28" s="43">
        <v>10</v>
      </c>
      <c r="GE28" s="57" t="s">
        <v>178</v>
      </c>
      <c r="GF28" s="43">
        <v>5</v>
      </c>
      <c r="GG28" s="57"/>
      <c r="GH28" s="43" t="s">
        <v>134</v>
      </c>
      <c r="GI28" s="57"/>
      <c r="GJ28" s="43" t="s">
        <v>134</v>
      </c>
      <c r="GK28" s="57" t="s">
        <v>178</v>
      </c>
      <c r="GL28" s="43">
        <v>5</v>
      </c>
      <c r="GM28" s="57"/>
      <c r="GN28" s="43" t="s">
        <v>134</v>
      </c>
      <c r="GO28" s="57" t="s">
        <v>178</v>
      </c>
      <c r="GP28" s="43">
        <v>5</v>
      </c>
      <c r="GQ28" s="57" t="s">
        <v>179</v>
      </c>
      <c r="GR28" s="43">
        <v>10</v>
      </c>
      <c r="GS28" s="57" t="s">
        <v>178</v>
      </c>
      <c r="GT28" s="43">
        <v>5</v>
      </c>
      <c r="GU28" s="80"/>
      <c r="GV28" s="66" t="s">
        <v>134</v>
      </c>
    </row>
    <row r="29" spans="1:204" ht="42" customHeight="1" thickBot="1">
      <c r="A29" s="4"/>
      <c r="B29" s="38"/>
      <c r="C29" s="39" t="s">
        <v>144</v>
      </c>
      <c r="D29" s="12" t="s">
        <v>181</v>
      </c>
      <c r="E29" s="81" t="s">
        <v>131</v>
      </c>
      <c r="F29" s="82">
        <v>5</v>
      </c>
      <c r="G29" s="58" t="s">
        <v>131</v>
      </c>
      <c r="H29" s="59">
        <v>5</v>
      </c>
      <c r="I29" s="81" t="s">
        <v>131</v>
      </c>
      <c r="J29" s="82">
        <v>5</v>
      </c>
      <c r="K29" s="58" t="s">
        <v>131</v>
      </c>
      <c r="L29" s="59">
        <v>5</v>
      </c>
      <c r="M29" s="58" t="s">
        <v>131</v>
      </c>
      <c r="N29" s="59">
        <v>5</v>
      </c>
      <c r="O29" s="58" t="s">
        <v>131</v>
      </c>
      <c r="P29" s="59">
        <v>5</v>
      </c>
      <c r="Q29" s="58" t="s">
        <v>130</v>
      </c>
      <c r="R29" s="59">
        <v>0</v>
      </c>
      <c r="S29" s="58" t="s">
        <v>131</v>
      </c>
      <c r="T29" s="59">
        <v>5</v>
      </c>
      <c r="U29" s="58" t="s">
        <v>131</v>
      </c>
      <c r="V29" s="59">
        <v>5</v>
      </c>
      <c r="W29" s="58" t="s">
        <v>130</v>
      </c>
      <c r="X29" s="59">
        <v>0</v>
      </c>
      <c r="Y29" s="58" t="s">
        <v>131</v>
      </c>
      <c r="Z29" s="59">
        <v>5</v>
      </c>
      <c r="AA29" s="58" t="s">
        <v>131</v>
      </c>
      <c r="AB29" s="59">
        <v>5</v>
      </c>
      <c r="AC29" s="58" t="s">
        <v>131</v>
      </c>
      <c r="AD29" s="59">
        <v>5</v>
      </c>
      <c r="AE29" s="58" t="s">
        <v>131</v>
      </c>
      <c r="AF29" s="59">
        <v>5</v>
      </c>
      <c r="AG29" s="58" t="s">
        <v>131</v>
      </c>
      <c r="AH29" s="59">
        <v>5</v>
      </c>
      <c r="AI29" s="58" t="s">
        <v>131</v>
      </c>
      <c r="AJ29" s="59">
        <v>5</v>
      </c>
      <c r="AK29" s="58" t="s">
        <v>131</v>
      </c>
      <c r="AL29" s="59">
        <v>5</v>
      </c>
      <c r="AM29" s="58" t="s">
        <v>131</v>
      </c>
      <c r="AN29" s="59">
        <v>5</v>
      </c>
      <c r="AO29" s="58" t="s">
        <v>130</v>
      </c>
      <c r="AP29" s="59">
        <v>0</v>
      </c>
      <c r="AQ29" s="58" t="s">
        <v>131</v>
      </c>
      <c r="AR29" s="59">
        <v>5</v>
      </c>
      <c r="AS29" s="58" t="s">
        <v>130</v>
      </c>
      <c r="AT29" s="59">
        <v>0</v>
      </c>
      <c r="AU29" s="58" t="s">
        <v>131</v>
      </c>
      <c r="AV29" s="59">
        <v>5</v>
      </c>
      <c r="AW29" s="58" t="s">
        <v>131</v>
      </c>
      <c r="AX29" s="59">
        <v>5</v>
      </c>
      <c r="AY29" s="58" t="s">
        <v>131</v>
      </c>
      <c r="AZ29" s="59">
        <v>5</v>
      </c>
      <c r="BA29" s="58" t="s">
        <v>131</v>
      </c>
      <c r="BB29" s="59">
        <v>5</v>
      </c>
      <c r="BC29" s="58" t="s">
        <v>131</v>
      </c>
      <c r="BD29" s="59">
        <v>5</v>
      </c>
      <c r="BE29" s="58" t="s">
        <v>131</v>
      </c>
      <c r="BF29" s="59">
        <v>5</v>
      </c>
      <c r="BG29" s="58" t="s">
        <v>131</v>
      </c>
      <c r="BH29" s="59">
        <v>5</v>
      </c>
      <c r="BI29" s="81" t="s">
        <v>131</v>
      </c>
      <c r="BJ29" s="82">
        <v>5</v>
      </c>
      <c r="BK29" s="58" t="s">
        <v>131</v>
      </c>
      <c r="BL29" s="59">
        <v>5</v>
      </c>
      <c r="BM29" s="166" t="s">
        <v>131</v>
      </c>
      <c r="BN29" s="167">
        <f>IF(BM29="No",0,(IF(BM29="Yes",5,(IF(BM29="Unknown",0," ")))))</f>
        <v>5</v>
      </c>
      <c r="BO29" s="58" t="s">
        <v>131</v>
      </c>
      <c r="BP29" s="59">
        <v>5</v>
      </c>
      <c r="BQ29" s="58" t="s">
        <v>131</v>
      </c>
      <c r="BR29" s="59">
        <v>5</v>
      </c>
      <c r="BS29" s="58" t="s">
        <v>130</v>
      </c>
      <c r="BT29" s="59">
        <v>0</v>
      </c>
      <c r="BU29" s="58" t="s">
        <v>131</v>
      </c>
      <c r="BV29" s="59">
        <v>5</v>
      </c>
      <c r="BW29" s="58" t="s">
        <v>131</v>
      </c>
      <c r="BX29" s="59">
        <v>5</v>
      </c>
      <c r="BY29" s="58" t="s">
        <v>130</v>
      </c>
      <c r="BZ29" s="59">
        <v>0</v>
      </c>
      <c r="CA29" s="58" t="s">
        <v>131</v>
      </c>
      <c r="CB29" s="59">
        <v>5</v>
      </c>
      <c r="CC29" s="58" t="s">
        <v>131</v>
      </c>
      <c r="CD29" s="59">
        <v>5</v>
      </c>
      <c r="CE29" s="58" t="s">
        <v>131</v>
      </c>
      <c r="CF29" s="59">
        <v>5</v>
      </c>
      <c r="CG29" s="58" t="s">
        <v>131</v>
      </c>
      <c r="CH29" s="59">
        <v>5</v>
      </c>
      <c r="CI29" s="58" t="s">
        <v>130</v>
      </c>
      <c r="CJ29" s="59">
        <v>0</v>
      </c>
      <c r="CK29" s="58" t="s">
        <v>131</v>
      </c>
      <c r="CL29" s="59">
        <v>5</v>
      </c>
      <c r="CM29" s="58" t="s">
        <v>130</v>
      </c>
      <c r="CN29" s="59">
        <v>0</v>
      </c>
      <c r="CO29" s="58" t="s">
        <v>131</v>
      </c>
      <c r="CP29" s="59">
        <v>5</v>
      </c>
      <c r="CQ29" s="58" t="s">
        <v>131</v>
      </c>
      <c r="CR29" s="59">
        <v>5</v>
      </c>
      <c r="CS29" s="58" t="s">
        <v>131</v>
      </c>
      <c r="CT29" s="59">
        <v>5</v>
      </c>
      <c r="CU29" s="166" t="s">
        <v>131</v>
      </c>
      <c r="CV29" s="167">
        <f>IF(CU29="No",0,(IF(CU29="Yes",5,(IF(CU29="Unknown",0," ")))))</f>
        <v>5</v>
      </c>
      <c r="CW29" s="58" t="s">
        <v>131</v>
      </c>
      <c r="CX29" s="59">
        <v>5</v>
      </c>
      <c r="CY29" s="58" t="s">
        <v>131</v>
      </c>
      <c r="CZ29" s="59">
        <v>5</v>
      </c>
      <c r="DA29" s="58" t="s">
        <v>131</v>
      </c>
      <c r="DB29" s="59">
        <v>5</v>
      </c>
      <c r="DC29" s="58" t="s">
        <v>131</v>
      </c>
      <c r="DD29" s="59">
        <v>5</v>
      </c>
      <c r="DE29" s="58" t="s">
        <v>131</v>
      </c>
      <c r="DF29" s="59">
        <v>5</v>
      </c>
      <c r="DG29" s="58" t="s">
        <v>131</v>
      </c>
      <c r="DH29" s="59">
        <v>5</v>
      </c>
      <c r="DI29" s="58" t="s">
        <v>131</v>
      </c>
      <c r="DJ29" s="59">
        <v>5</v>
      </c>
      <c r="DK29" s="58" t="s">
        <v>130</v>
      </c>
      <c r="DL29" s="59">
        <v>0</v>
      </c>
      <c r="DM29" s="58" t="s">
        <v>131</v>
      </c>
      <c r="DN29" s="59">
        <v>5</v>
      </c>
      <c r="DO29" s="58" t="s">
        <v>130</v>
      </c>
      <c r="DP29" s="59">
        <v>0</v>
      </c>
      <c r="DQ29" s="58" t="s">
        <v>131</v>
      </c>
      <c r="DR29" s="59">
        <v>5</v>
      </c>
      <c r="DS29" s="58" t="s">
        <v>130</v>
      </c>
      <c r="DT29" s="59">
        <v>0</v>
      </c>
      <c r="DU29" s="58" t="s">
        <v>131</v>
      </c>
      <c r="DV29" s="59">
        <v>5</v>
      </c>
      <c r="DW29" s="58" t="s">
        <v>131</v>
      </c>
      <c r="DX29" s="59">
        <v>5</v>
      </c>
      <c r="DY29" s="58" t="s">
        <v>131</v>
      </c>
      <c r="DZ29" s="59">
        <v>5</v>
      </c>
      <c r="EA29" s="58" t="s">
        <v>131</v>
      </c>
      <c r="EB29" s="59">
        <v>5</v>
      </c>
      <c r="EC29" s="58" t="s">
        <v>131</v>
      </c>
      <c r="ED29" s="59">
        <v>5</v>
      </c>
      <c r="EE29" s="58" t="s">
        <v>131</v>
      </c>
      <c r="EF29" s="59">
        <v>5</v>
      </c>
      <c r="EG29" s="58" t="s">
        <v>131</v>
      </c>
      <c r="EH29" s="59">
        <v>5</v>
      </c>
      <c r="EI29" s="58" t="s">
        <v>131</v>
      </c>
      <c r="EJ29" s="59">
        <v>5</v>
      </c>
      <c r="EK29" s="58" t="s">
        <v>131</v>
      </c>
      <c r="EL29" s="59">
        <v>5</v>
      </c>
      <c r="EM29" s="58" t="s">
        <v>131</v>
      </c>
      <c r="EN29" s="59">
        <v>5</v>
      </c>
      <c r="EO29" s="58" t="s">
        <v>131</v>
      </c>
      <c r="EP29" s="59">
        <v>5</v>
      </c>
      <c r="EQ29" s="166" t="s">
        <v>131</v>
      </c>
      <c r="ER29" s="179">
        <f>IF(EQ29="No",0,(IF(EQ29="Yes",5,(IF(EQ29="Unknown",0," ")))))</f>
        <v>5</v>
      </c>
      <c r="ES29" s="58" t="s">
        <v>131</v>
      </c>
      <c r="ET29" s="59">
        <v>5</v>
      </c>
      <c r="EU29" s="58" t="s">
        <v>131</v>
      </c>
      <c r="EV29" s="59">
        <v>5</v>
      </c>
      <c r="EW29" s="58" t="s">
        <v>131</v>
      </c>
      <c r="EX29" s="59">
        <v>5</v>
      </c>
      <c r="EY29" s="58" t="s">
        <v>131</v>
      </c>
      <c r="EZ29" s="59">
        <v>5</v>
      </c>
      <c r="FA29" s="58" t="s">
        <v>131</v>
      </c>
      <c r="FB29" s="59">
        <v>5</v>
      </c>
      <c r="FC29" s="58" t="s">
        <v>131</v>
      </c>
      <c r="FD29" s="59">
        <v>5</v>
      </c>
      <c r="FE29" s="58" t="s">
        <v>131</v>
      </c>
      <c r="FF29" s="59">
        <v>5</v>
      </c>
      <c r="FG29" s="58" t="s">
        <v>131</v>
      </c>
      <c r="FH29" s="59">
        <v>5</v>
      </c>
      <c r="FI29" s="58" t="s">
        <v>131</v>
      </c>
      <c r="FJ29" s="59">
        <v>5</v>
      </c>
      <c r="FK29" s="58" t="s">
        <v>131</v>
      </c>
      <c r="FL29" s="59">
        <v>5</v>
      </c>
      <c r="FM29" s="58" t="s">
        <v>131</v>
      </c>
      <c r="FN29" s="59">
        <v>5</v>
      </c>
      <c r="FO29" s="58" t="s">
        <v>131</v>
      </c>
      <c r="FP29" s="59">
        <v>5</v>
      </c>
      <c r="FQ29" s="58" t="s">
        <v>131</v>
      </c>
      <c r="FR29" s="59">
        <v>5</v>
      </c>
      <c r="FS29" s="58" t="s">
        <v>130</v>
      </c>
      <c r="FT29" s="59">
        <v>0</v>
      </c>
      <c r="FU29" s="58" t="s">
        <v>131</v>
      </c>
      <c r="FV29" s="59">
        <v>5</v>
      </c>
      <c r="FW29" s="58" t="s">
        <v>130</v>
      </c>
      <c r="FX29" s="59">
        <v>0</v>
      </c>
      <c r="FY29" s="58" t="s">
        <v>131</v>
      </c>
      <c r="FZ29" s="59">
        <v>5</v>
      </c>
      <c r="GA29" s="58" t="s">
        <v>131</v>
      </c>
      <c r="GB29" s="59">
        <v>5</v>
      </c>
      <c r="GC29" s="58" t="s">
        <v>131</v>
      </c>
      <c r="GD29" s="59">
        <v>5</v>
      </c>
      <c r="GE29" s="58" t="s">
        <v>131</v>
      </c>
      <c r="GF29" s="59">
        <v>5</v>
      </c>
      <c r="GG29" s="58" t="s">
        <v>130</v>
      </c>
      <c r="GH29" s="59">
        <v>0</v>
      </c>
      <c r="GI29" s="58" t="s">
        <v>130</v>
      </c>
      <c r="GJ29" s="59">
        <v>0</v>
      </c>
      <c r="GK29" s="58" t="s">
        <v>130</v>
      </c>
      <c r="GL29" s="59">
        <v>0</v>
      </c>
      <c r="GM29" s="58" t="s">
        <v>130</v>
      </c>
      <c r="GN29" s="59">
        <v>0</v>
      </c>
      <c r="GO29" s="58" t="s">
        <v>130</v>
      </c>
      <c r="GP29" s="59">
        <v>0</v>
      </c>
      <c r="GQ29" s="58" t="s">
        <v>131</v>
      </c>
      <c r="GR29" s="59">
        <v>5</v>
      </c>
      <c r="GS29" s="58" t="s">
        <v>131</v>
      </c>
      <c r="GT29" s="59">
        <v>5</v>
      </c>
      <c r="GU29" s="81" t="s">
        <v>130</v>
      </c>
      <c r="GV29" s="82">
        <v>0</v>
      </c>
    </row>
    <row r="30" spans="1:204" ht="16.5" thickBot="1"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4"/>
      <c r="BN30" s="4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4"/>
      <c r="CV30" s="4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4"/>
      <c r="ER30" s="4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60"/>
      <c r="FI30" s="60"/>
      <c r="FJ30" s="60"/>
      <c r="FK30" s="60"/>
      <c r="FL30" s="60"/>
      <c r="FM30" s="60"/>
      <c r="FN30" s="60"/>
      <c r="FO30" s="60"/>
      <c r="FP30" s="60"/>
      <c r="FQ30" s="60"/>
      <c r="FR30" s="60"/>
      <c r="FS30" s="60"/>
      <c r="FT30" s="60"/>
      <c r="FU30" s="60"/>
      <c r="FV30" s="60"/>
      <c r="FW30" s="60"/>
      <c r="FX30" s="60"/>
      <c r="FY30" s="60"/>
      <c r="FZ30" s="60"/>
      <c r="GA30" s="60"/>
      <c r="GB30" s="60"/>
      <c r="GC30" s="60"/>
      <c r="GD30" s="60"/>
      <c r="GE30" s="60"/>
      <c r="GF30" s="60"/>
      <c r="GG30" s="60"/>
      <c r="GH30" s="60"/>
      <c r="GI30" s="60"/>
      <c r="GJ30" s="60"/>
      <c r="GK30" s="60"/>
      <c r="GL30" s="60"/>
      <c r="GM30" s="60"/>
      <c r="GN30" s="60"/>
      <c r="GO30" s="60"/>
      <c r="GP30" s="60"/>
      <c r="GQ30" s="60"/>
      <c r="GR30" s="60"/>
      <c r="GS30" s="60"/>
      <c r="GT30" s="60"/>
      <c r="GU30" s="60"/>
      <c r="GV30" s="60"/>
    </row>
    <row r="31" spans="1:204">
      <c r="E31" s="61" t="s">
        <v>182</v>
      </c>
      <c r="F31" s="62">
        <f>SUM(F8:F29)</f>
        <v>82</v>
      </c>
      <c r="G31" s="61" t="s">
        <v>182</v>
      </c>
      <c r="H31" s="62">
        <f>SUM(H8:H29)</f>
        <v>81</v>
      </c>
      <c r="I31" s="61" t="s">
        <v>182</v>
      </c>
      <c r="J31" s="62">
        <f>SUM(J8:J29)</f>
        <v>65</v>
      </c>
      <c r="K31" s="61" t="s">
        <v>182</v>
      </c>
      <c r="L31" s="62">
        <f>SUM(L8:L29)</f>
        <v>72</v>
      </c>
      <c r="M31" s="61" t="s">
        <v>182</v>
      </c>
      <c r="N31" s="62">
        <f>SUM(N8:N29)</f>
        <v>67</v>
      </c>
      <c r="O31" s="61" t="s">
        <v>182</v>
      </c>
      <c r="P31" s="62">
        <f>SUM(P8:P29)</f>
        <v>55</v>
      </c>
      <c r="Q31" s="61" t="s">
        <v>182</v>
      </c>
      <c r="R31" s="62">
        <f>SUM(R8:R29)</f>
        <v>58</v>
      </c>
      <c r="S31" s="61" t="s">
        <v>182</v>
      </c>
      <c r="T31" s="62">
        <f>SUM(T8:T29)</f>
        <v>32</v>
      </c>
      <c r="U31" s="61" t="s">
        <v>182</v>
      </c>
      <c r="V31" s="62">
        <f>SUM(V8:V29)</f>
        <v>67</v>
      </c>
      <c r="W31" s="61" t="s">
        <v>182</v>
      </c>
      <c r="X31" s="62">
        <f>SUM(X8:X29)</f>
        <v>22</v>
      </c>
      <c r="Y31" s="61" t="s">
        <v>182</v>
      </c>
      <c r="Z31" s="62">
        <f>SUM(Z8:Z29)</f>
        <v>47</v>
      </c>
      <c r="AA31" s="61" t="s">
        <v>182</v>
      </c>
      <c r="AB31" s="62">
        <f>SUM(AB8:AB29)</f>
        <v>57</v>
      </c>
      <c r="AC31" s="61" t="s">
        <v>182</v>
      </c>
      <c r="AD31" s="62">
        <f>SUM(AD8:AD29)</f>
        <v>67</v>
      </c>
      <c r="AE31" s="61" t="s">
        <v>182</v>
      </c>
      <c r="AF31" s="62">
        <f>SUM(AF8:AF29)</f>
        <v>49</v>
      </c>
      <c r="AG31" s="61" t="s">
        <v>182</v>
      </c>
      <c r="AH31" s="62">
        <f>SUM(AH8:AH29)</f>
        <v>87</v>
      </c>
      <c r="AI31" s="61" t="s">
        <v>182</v>
      </c>
      <c r="AJ31" s="62">
        <f>SUM(AJ8:AJ29)</f>
        <v>48</v>
      </c>
      <c r="AK31" s="61" t="s">
        <v>182</v>
      </c>
      <c r="AL31" s="62">
        <f>SUM(AL8:AL29)</f>
        <v>66</v>
      </c>
      <c r="AM31" s="61" t="s">
        <v>182</v>
      </c>
      <c r="AN31" s="62">
        <f>SUM(AN8:AN29)</f>
        <v>43</v>
      </c>
      <c r="AO31" s="61" t="s">
        <v>182</v>
      </c>
      <c r="AP31" s="62">
        <f>SUM(AP8:AP29)</f>
        <v>7</v>
      </c>
      <c r="AQ31" s="61" t="s">
        <v>182</v>
      </c>
      <c r="AR31" s="62">
        <f>SUM(AR8:AR29)</f>
        <v>49</v>
      </c>
      <c r="AS31" s="61" t="s">
        <v>182</v>
      </c>
      <c r="AT31" s="62">
        <f>SUM(AT8:AT29)</f>
        <v>22</v>
      </c>
      <c r="AU31" s="61" t="s">
        <v>182</v>
      </c>
      <c r="AV31" s="62">
        <f>SUM(AV8:AV29)</f>
        <v>67</v>
      </c>
      <c r="AW31" s="61" t="s">
        <v>182</v>
      </c>
      <c r="AX31" s="62">
        <f>SUM(AX8:AX29)</f>
        <v>80</v>
      </c>
      <c r="AY31" s="61" t="s">
        <v>182</v>
      </c>
      <c r="AZ31" s="62">
        <f>SUM(AZ8:AZ29)</f>
        <v>22</v>
      </c>
      <c r="BA31" s="61" t="s">
        <v>182</v>
      </c>
      <c r="BB31" s="62">
        <f>SUM(BB8:BB29)</f>
        <v>68</v>
      </c>
      <c r="BC31" s="61" t="s">
        <v>182</v>
      </c>
      <c r="BD31" s="62">
        <f>SUM(BD8:BD29)</f>
        <v>50</v>
      </c>
      <c r="BE31" s="61" t="s">
        <v>182</v>
      </c>
      <c r="BF31" s="62">
        <f>SUM(BF8:BF29)</f>
        <v>7</v>
      </c>
      <c r="BG31" s="61" t="s">
        <v>182</v>
      </c>
      <c r="BH31" s="62">
        <f>SUM(BH8:BH29)</f>
        <v>45</v>
      </c>
      <c r="BI31" s="61" t="s">
        <v>182</v>
      </c>
      <c r="BJ31" s="62">
        <f>SUM(BJ8:BJ29)</f>
        <v>55</v>
      </c>
      <c r="BK31" s="61" t="s">
        <v>182</v>
      </c>
      <c r="BL31" s="62">
        <f>SUM(BL8:BL29)</f>
        <v>32</v>
      </c>
      <c r="BM31" s="168" t="s">
        <v>182</v>
      </c>
      <c r="BN31" s="169">
        <f>SUM(BN7:BN29)</f>
        <v>77</v>
      </c>
      <c r="BO31" s="61" t="s">
        <v>182</v>
      </c>
      <c r="BP31" s="62">
        <f>SUM(BP8:BP29)</f>
        <v>52</v>
      </c>
      <c r="BQ31" s="61" t="s">
        <v>182</v>
      </c>
      <c r="BR31" s="62">
        <f>SUM(BR8:BR29)</f>
        <v>92</v>
      </c>
      <c r="BS31" s="61" t="s">
        <v>182</v>
      </c>
      <c r="BT31" s="62">
        <f>SUM(BT8:BT29)</f>
        <v>34</v>
      </c>
      <c r="BU31" s="61" t="s">
        <v>182</v>
      </c>
      <c r="BV31" s="62">
        <f>SUM(BV8:BV29)</f>
        <v>95</v>
      </c>
      <c r="BW31" s="61" t="s">
        <v>182</v>
      </c>
      <c r="BX31" s="62">
        <f>SUM(BX8:BX29)</f>
        <v>58</v>
      </c>
      <c r="BY31" s="61" t="s">
        <v>182</v>
      </c>
      <c r="BZ31" s="62">
        <f>SUM(BZ8:BZ29)</f>
        <v>17</v>
      </c>
      <c r="CA31" s="61" t="s">
        <v>182</v>
      </c>
      <c r="CB31" s="62">
        <f>SUM(CB8:CB29)</f>
        <v>60</v>
      </c>
      <c r="CC31" s="61" t="s">
        <v>182</v>
      </c>
      <c r="CD31" s="62">
        <f>SUM(CD8:CD29)</f>
        <v>50</v>
      </c>
      <c r="CE31" s="61" t="s">
        <v>182</v>
      </c>
      <c r="CF31" s="62">
        <f>SUM(CF8:CF29)</f>
        <v>87</v>
      </c>
      <c r="CG31" s="61" t="s">
        <v>182</v>
      </c>
      <c r="CH31" s="62">
        <f>SUM(CH8:CH29)</f>
        <v>67</v>
      </c>
      <c r="CI31" s="61" t="s">
        <v>182</v>
      </c>
      <c r="CJ31" s="62">
        <f>SUM(CJ8:CJ29)</f>
        <v>70</v>
      </c>
      <c r="CK31" s="61" t="s">
        <v>182</v>
      </c>
      <c r="CL31" s="62">
        <f>SUM(CL8:CL29)</f>
        <v>27</v>
      </c>
      <c r="CM31" s="61" t="s">
        <v>182</v>
      </c>
      <c r="CN31" s="62">
        <f>SUM(CN8:CN29)</f>
        <v>17</v>
      </c>
      <c r="CO31" s="61" t="s">
        <v>182</v>
      </c>
      <c r="CP31" s="62">
        <f>SUM(CP8:CP29)</f>
        <v>45</v>
      </c>
      <c r="CQ31" s="61" t="s">
        <v>182</v>
      </c>
      <c r="CR31" s="62">
        <f>SUM(CR8:CR29)</f>
        <v>43</v>
      </c>
      <c r="CS31" s="61" t="s">
        <v>182</v>
      </c>
      <c r="CT31" s="62">
        <f>SUM(CT8:CT29)</f>
        <v>65</v>
      </c>
      <c r="CU31" s="168" t="s">
        <v>182</v>
      </c>
      <c r="CV31" s="62">
        <f>SUM(CV8:CV29)</f>
        <v>47</v>
      </c>
      <c r="CW31" s="61" t="s">
        <v>182</v>
      </c>
      <c r="CX31" s="62">
        <f>SUM(CX8:CX29)</f>
        <v>32</v>
      </c>
      <c r="CY31" s="61" t="s">
        <v>182</v>
      </c>
      <c r="CZ31" s="62">
        <f>SUM(CZ8:CZ29)</f>
        <v>44</v>
      </c>
      <c r="DA31" s="61" t="s">
        <v>182</v>
      </c>
      <c r="DB31" s="62">
        <f>SUM(DB8:DB29)</f>
        <v>48</v>
      </c>
      <c r="DC31" s="61" t="s">
        <v>182</v>
      </c>
      <c r="DD31" s="62">
        <f>SUM(DD8:DD29)</f>
        <v>57</v>
      </c>
      <c r="DE31" s="61" t="s">
        <v>182</v>
      </c>
      <c r="DF31" s="62">
        <f>SUM(DF8:DF29)</f>
        <v>67</v>
      </c>
      <c r="DG31" s="61" t="s">
        <v>182</v>
      </c>
      <c r="DH31" s="62">
        <f>SUM(DH8:DH29)</f>
        <v>57</v>
      </c>
      <c r="DI31" s="61" t="s">
        <v>182</v>
      </c>
      <c r="DJ31" s="62">
        <f>SUM(DJ8:DJ29)</f>
        <v>52</v>
      </c>
      <c r="DK31" s="61" t="s">
        <v>182</v>
      </c>
      <c r="DL31" s="62">
        <f>SUM(DL8:DL29)</f>
        <v>32</v>
      </c>
      <c r="DM31" s="61" t="s">
        <v>182</v>
      </c>
      <c r="DN31" s="62">
        <f>SUM(DN8:DN29)</f>
        <v>60</v>
      </c>
      <c r="DO31" s="61" t="s">
        <v>182</v>
      </c>
      <c r="DP31" s="62">
        <f>SUM(DP8:DP29)</f>
        <v>4</v>
      </c>
      <c r="DQ31" s="61" t="s">
        <v>182</v>
      </c>
      <c r="DR31" s="62">
        <f>SUM(DR8:DR29)</f>
        <v>55</v>
      </c>
      <c r="DS31" s="61" t="s">
        <v>182</v>
      </c>
      <c r="DT31" s="62">
        <f>SUM(DT8:DT29)</f>
        <v>37</v>
      </c>
      <c r="DU31" s="61" t="s">
        <v>182</v>
      </c>
      <c r="DV31" s="62">
        <f>SUM(DV8:DV29)</f>
        <v>87</v>
      </c>
      <c r="DW31" s="61" t="s">
        <v>182</v>
      </c>
      <c r="DX31" s="62">
        <f>SUM(DX8:DX29)</f>
        <v>40</v>
      </c>
      <c r="DY31" s="61" t="s">
        <v>182</v>
      </c>
      <c r="DZ31" s="62">
        <f>SUM(DZ8:DZ29)</f>
        <v>52</v>
      </c>
      <c r="EA31" s="61" t="s">
        <v>182</v>
      </c>
      <c r="EB31" s="62">
        <f>SUM(EB8:EB29)</f>
        <v>74</v>
      </c>
      <c r="EC31" s="61" t="s">
        <v>182</v>
      </c>
      <c r="ED31" s="62">
        <f>SUM(ED8:ED29)</f>
        <v>49</v>
      </c>
      <c r="EE31" s="61" t="s">
        <v>182</v>
      </c>
      <c r="EF31" s="62">
        <f>SUM(EF8:EF29)</f>
        <v>65</v>
      </c>
      <c r="EG31" s="61" t="s">
        <v>182</v>
      </c>
      <c r="EH31" s="62">
        <f>SUM(EH8:EH29)</f>
        <v>39</v>
      </c>
      <c r="EI31" s="61" t="s">
        <v>182</v>
      </c>
      <c r="EJ31" s="62">
        <f>SUM(EJ8:EJ29)</f>
        <v>42</v>
      </c>
      <c r="EK31" s="61" t="s">
        <v>182</v>
      </c>
      <c r="EL31" s="62">
        <f>SUM(EL8:EL29)</f>
        <v>58</v>
      </c>
      <c r="EM31" s="61" t="s">
        <v>182</v>
      </c>
      <c r="EN31" s="62">
        <f>SUM(EN8:EN29)</f>
        <v>75</v>
      </c>
      <c r="EO31" s="61" t="s">
        <v>182</v>
      </c>
      <c r="EP31" s="62">
        <f>SUM(EP8:EP29)</f>
        <v>67</v>
      </c>
      <c r="EQ31" s="168" t="s">
        <v>182</v>
      </c>
      <c r="ER31" s="62">
        <f>SUM(ER8:ER29)</f>
        <v>70</v>
      </c>
      <c r="ES31" s="61" t="s">
        <v>182</v>
      </c>
      <c r="ET31" s="62">
        <f>SUM(ET8:ET29)</f>
        <v>42</v>
      </c>
      <c r="EU31" s="61" t="s">
        <v>182</v>
      </c>
      <c r="EV31" s="62">
        <f>SUM(EV8:EV29)</f>
        <v>65</v>
      </c>
      <c r="EW31" s="61" t="s">
        <v>182</v>
      </c>
      <c r="EX31" s="62">
        <f>SUM(EX8:EX29)</f>
        <v>72</v>
      </c>
      <c r="EY31" s="61" t="s">
        <v>182</v>
      </c>
      <c r="EZ31" s="62">
        <f>SUM(EZ8:EZ29)</f>
        <v>58</v>
      </c>
      <c r="FA31" s="61" t="s">
        <v>182</v>
      </c>
      <c r="FB31" s="62">
        <f>SUM(FB8:FB29)</f>
        <v>85</v>
      </c>
      <c r="FC31" s="61" t="s">
        <v>182</v>
      </c>
      <c r="FD31" s="62">
        <f>SUM(FD8:FD29)</f>
        <v>57</v>
      </c>
      <c r="FE31" s="61" t="s">
        <v>182</v>
      </c>
      <c r="FF31" s="62">
        <f>SUM(FF8:FF29)</f>
        <v>45</v>
      </c>
      <c r="FG31" s="61" t="s">
        <v>182</v>
      </c>
      <c r="FH31" s="62">
        <f>SUM(FH8:FH29)</f>
        <v>57</v>
      </c>
      <c r="FI31" s="61" t="s">
        <v>182</v>
      </c>
      <c r="FJ31" s="62">
        <f>SUM(FJ8:FJ29)</f>
        <v>59</v>
      </c>
      <c r="FK31" s="61" t="s">
        <v>182</v>
      </c>
      <c r="FL31" s="62">
        <f>SUM(FL8:FL29)</f>
        <v>52</v>
      </c>
      <c r="FM31" s="61" t="s">
        <v>182</v>
      </c>
      <c r="FN31" s="62">
        <f>SUM(FN8:FN29)</f>
        <v>22</v>
      </c>
      <c r="FO31" s="61" t="s">
        <v>182</v>
      </c>
      <c r="FP31" s="62">
        <f>SUM(FP8:FP29)</f>
        <v>60</v>
      </c>
      <c r="FQ31" s="61" t="s">
        <v>182</v>
      </c>
      <c r="FR31" s="62">
        <f>SUM(FR8:FR29)</f>
        <v>55</v>
      </c>
      <c r="FS31" s="61" t="s">
        <v>182</v>
      </c>
      <c r="FT31" s="62">
        <f>SUM(FT8:FT29)</f>
        <v>50</v>
      </c>
      <c r="FU31" s="61" t="s">
        <v>182</v>
      </c>
      <c r="FV31" s="62">
        <f>SUM(FV8:FV29)</f>
        <v>72</v>
      </c>
      <c r="FW31" s="61" t="s">
        <v>182</v>
      </c>
      <c r="FX31" s="62">
        <f>SUM(FX8:FX29)</f>
        <v>15</v>
      </c>
      <c r="FY31" s="61" t="s">
        <v>182</v>
      </c>
      <c r="FZ31" s="62">
        <f>SUM(FZ8:FZ29)</f>
        <v>67</v>
      </c>
      <c r="GA31" s="61" t="s">
        <v>182</v>
      </c>
      <c r="GB31" s="62">
        <f>SUM(GB8:GB29)</f>
        <v>48</v>
      </c>
      <c r="GC31" s="61" t="s">
        <v>182</v>
      </c>
      <c r="GD31" s="62">
        <f>SUM(GD8:GD29)</f>
        <v>86</v>
      </c>
      <c r="GE31" s="61" t="s">
        <v>182</v>
      </c>
      <c r="GF31" s="62">
        <f>SUM(GF8:GF29)</f>
        <v>62</v>
      </c>
      <c r="GG31" s="61" t="s">
        <v>182</v>
      </c>
      <c r="GH31" s="62">
        <f>SUM(GH8:GH29)</f>
        <v>32</v>
      </c>
      <c r="GI31" s="61" t="s">
        <v>182</v>
      </c>
      <c r="GJ31" s="62">
        <f>SUM(GJ8:GJ29)</f>
        <v>28</v>
      </c>
      <c r="GK31" s="61" t="s">
        <v>182</v>
      </c>
      <c r="GL31" s="62">
        <f>SUM(GL8:GL29)</f>
        <v>42</v>
      </c>
      <c r="GM31" s="61" t="s">
        <v>182</v>
      </c>
      <c r="GN31" s="62">
        <f>SUM(GN8:GN29)</f>
        <v>22</v>
      </c>
      <c r="GO31" s="61" t="s">
        <v>182</v>
      </c>
      <c r="GP31" s="62">
        <f>SUM(GP8:GP29)</f>
        <v>57</v>
      </c>
      <c r="GQ31" s="61" t="s">
        <v>182</v>
      </c>
      <c r="GR31" s="62">
        <f>SUM(GR8:GR29)</f>
        <v>78</v>
      </c>
      <c r="GS31" s="61" t="s">
        <v>182</v>
      </c>
      <c r="GT31" s="62">
        <f>SUM(GT8:GT29)</f>
        <v>27</v>
      </c>
      <c r="GU31" s="61" t="s">
        <v>182</v>
      </c>
      <c r="GV31" s="62">
        <f>SUM(GV8:GV29)</f>
        <v>22</v>
      </c>
    </row>
    <row r="32" spans="1:204">
      <c r="E32" s="431"/>
      <c r="F32" s="431"/>
      <c r="G32" s="431"/>
      <c r="H32" s="431"/>
      <c r="I32" s="431"/>
      <c r="J32" s="431"/>
      <c r="K32" s="431"/>
      <c r="L32" s="431"/>
      <c r="M32" s="431"/>
      <c r="N32" s="431"/>
      <c r="O32" s="431"/>
      <c r="P32" s="431"/>
      <c r="Q32" s="431"/>
      <c r="R32" s="431"/>
      <c r="S32" s="431"/>
      <c r="T32" s="431"/>
      <c r="U32" s="431"/>
      <c r="V32" s="431"/>
      <c r="W32" s="431"/>
      <c r="X32" s="431"/>
      <c r="Y32" s="431"/>
      <c r="Z32" s="431"/>
      <c r="AA32" s="431"/>
      <c r="AB32" s="431"/>
      <c r="AC32" s="430"/>
      <c r="AD32" s="430"/>
      <c r="AE32" s="431"/>
      <c r="AF32" s="431"/>
      <c r="AG32" s="431"/>
      <c r="AH32" s="431"/>
      <c r="AI32" s="431"/>
      <c r="AJ32" s="431"/>
      <c r="AK32" s="431"/>
      <c r="AL32" s="431"/>
      <c r="AM32" s="431"/>
      <c r="AN32" s="431"/>
      <c r="AO32" s="431"/>
      <c r="AP32" s="431"/>
      <c r="AQ32" s="431"/>
      <c r="AR32" s="431"/>
      <c r="AS32" s="431"/>
      <c r="AT32" s="431"/>
      <c r="AU32" s="431"/>
      <c r="AV32" s="431"/>
      <c r="AW32" s="431"/>
      <c r="AX32" s="431"/>
      <c r="AY32" s="431"/>
      <c r="AZ32" s="431"/>
      <c r="BA32" s="431"/>
      <c r="BB32" s="431"/>
      <c r="BC32" s="431"/>
      <c r="BD32" s="431"/>
      <c r="BE32" s="431"/>
      <c r="BF32" s="431"/>
      <c r="BG32" s="431"/>
      <c r="BH32" s="431"/>
      <c r="BI32" s="431"/>
      <c r="BJ32" s="431"/>
      <c r="BK32" s="431"/>
      <c r="BL32" s="431"/>
      <c r="BM32" s="4"/>
      <c r="BN32" s="4"/>
      <c r="BO32" s="431"/>
      <c r="BP32" s="431"/>
      <c r="BQ32" s="431"/>
      <c r="BR32" s="431"/>
      <c r="BS32" s="431"/>
      <c r="BT32" s="431"/>
      <c r="BU32" s="431"/>
      <c r="BV32" s="431"/>
      <c r="BW32" s="431"/>
      <c r="BX32" s="431"/>
      <c r="BY32" s="431"/>
      <c r="BZ32" s="431"/>
      <c r="CA32" s="431"/>
      <c r="CB32" s="431"/>
      <c r="CC32" s="431"/>
      <c r="CD32" s="431"/>
      <c r="CE32" s="431"/>
      <c r="CF32" s="431"/>
      <c r="CG32" s="431"/>
      <c r="CH32" s="431"/>
      <c r="CI32" s="431"/>
      <c r="CJ32" s="431"/>
      <c r="CK32" s="431"/>
      <c r="CL32" s="431"/>
      <c r="CM32" s="431"/>
      <c r="CN32" s="431"/>
      <c r="CO32" s="431"/>
      <c r="CP32" s="431"/>
      <c r="CQ32" s="431"/>
      <c r="CR32" s="431"/>
      <c r="CS32" s="431"/>
      <c r="CT32" s="431"/>
      <c r="CU32" s="4"/>
      <c r="CV32" s="4"/>
      <c r="CW32" s="431"/>
      <c r="CX32" s="431"/>
      <c r="CY32" s="431"/>
      <c r="CZ32" s="431"/>
      <c r="DA32" s="431"/>
      <c r="DB32" s="431"/>
      <c r="DC32" s="431"/>
      <c r="DD32" s="431"/>
      <c r="DE32" s="431"/>
      <c r="DF32" s="431"/>
      <c r="DG32" s="431"/>
      <c r="DH32" s="431"/>
      <c r="DI32" s="431"/>
      <c r="DJ32" s="431"/>
      <c r="DK32" s="431"/>
      <c r="DL32" s="431"/>
      <c r="DM32" s="431"/>
      <c r="DN32" s="431"/>
      <c r="DO32" s="431"/>
      <c r="DP32" s="431"/>
      <c r="DQ32" s="431"/>
      <c r="DR32" s="431"/>
      <c r="DS32" s="431"/>
      <c r="DT32" s="431"/>
      <c r="DU32" s="431"/>
      <c r="DV32" s="431"/>
      <c r="DW32" s="431"/>
      <c r="DX32" s="431"/>
      <c r="DY32" s="431"/>
      <c r="DZ32" s="431"/>
      <c r="EA32" s="431"/>
      <c r="EB32" s="431"/>
      <c r="EC32" s="431"/>
      <c r="ED32" s="431"/>
      <c r="EE32" s="431"/>
      <c r="EF32" s="431"/>
      <c r="EG32" s="431"/>
      <c r="EH32" s="431"/>
      <c r="EI32" s="431"/>
      <c r="EJ32" s="431"/>
      <c r="EK32" s="431"/>
      <c r="EL32" s="431"/>
      <c r="EM32" s="431"/>
      <c r="EN32" s="431"/>
      <c r="EO32" s="431"/>
      <c r="EP32" s="431"/>
      <c r="EQ32" s="4"/>
      <c r="ER32" s="4"/>
      <c r="ES32" s="431"/>
      <c r="ET32" s="431"/>
      <c r="EU32" s="431"/>
      <c r="EV32" s="431"/>
      <c r="EW32" s="431"/>
      <c r="EX32" s="431"/>
      <c r="EY32" s="431"/>
      <c r="EZ32" s="431"/>
      <c r="FA32" s="431"/>
      <c r="FB32" s="431"/>
      <c r="FC32" s="431"/>
      <c r="FD32" s="431"/>
      <c r="FE32" s="431"/>
      <c r="FF32" s="431"/>
      <c r="FG32" s="431"/>
      <c r="FH32" s="431"/>
      <c r="FI32" s="431"/>
      <c r="FJ32" s="431"/>
      <c r="FK32" s="431"/>
      <c r="FL32" s="431"/>
      <c r="FM32" s="431"/>
      <c r="FN32" s="431"/>
      <c r="FO32" s="431"/>
      <c r="FP32" s="431"/>
      <c r="FQ32" s="431"/>
      <c r="FR32" s="431"/>
      <c r="FS32" s="431"/>
      <c r="FT32" s="431"/>
      <c r="FU32" s="431"/>
      <c r="FV32" s="431"/>
      <c r="FW32" s="431"/>
      <c r="FX32" s="431"/>
      <c r="FY32" s="431"/>
      <c r="FZ32" s="431"/>
      <c r="GA32" s="431"/>
      <c r="GB32" s="431"/>
      <c r="GC32" s="431"/>
      <c r="GD32" s="431"/>
      <c r="GE32" s="431"/>
      <c r="GF32" s="431"/>
      <c r="GG32" s="431"/>
      <c r="GH32" s="431"/>
      <c r="GI32" s="431"/>
      <c r="GJ32" s="431"/>
      <c r="GK32" s="431"/>
      <c r="GL32" s="431"/>
      <c r="GM32" s="431"/>
      <c r="GN32" s="431"/>
      <c r="GO32" s="431"/>
      <c r="GP32" s="431"/>
      <c r="GQ32" s="431"/>
      <c r="GR32" s="431"/>
      <c r="GS32" s="431"/>
      <c r="GT32" s="431"/>
      <c r="GU32" s="431"/>
      <c r="GV32" s="431"/>
    </row>
    <row r="33" spans="5:204">
      <c r="E33" s="534" t="s">
        <v>183</v>
      </c>
      <c r="F33" s="534"/>
      <c r="G33" s="534" t="s">
        <v>183</v>
      </c>
      <c r="H33" s="534"/>
      <c r="I33" s="534" t="s">
        <v>183</v>
      </c>
      <c r="J33" s="534"/>
      <c r="K33" s="534" t="s">
        <v>183</v>
      </c>
      <c r="L33" s="534"/>
      <c r="M33" s="534" t="s">
        <v>183</v>
      </c>
      <c r="N33" s="534"/>
      <c r="O33" s="534" t="s">
        <v>183</v>
      </c>
      <c r="P33" s="534"/>
      <c r="Q33" s="534" t="s">
        <v>183</v>
      </c>
      <c r="R33" s="534"/>
      <c r="S33" s="534" t="s">
        <v>183</v>
      </c>
      <c r="T33" s="534"/>
      <c r="U33" s="534" t="s">
        <v>183</v>
      </c>
      <c r="V33" s="534"/>
      <c r="W33" s="534" t="s">
        <v>183</v>
      </c>
      <c r="X33" s="534"/>
      <c r="Y33" s="534" t="s">
        <v>183</v>
      </c>
      <c r="Z33" s="534"/>
      <c r="AA33" s="534" t="s">
        <v>183</v>
      </c>
      <c r="AB33" s="534"/>
      <c r="AC33" s="430"/>
      <c r="AD33" s="430"/>
      <c r="AE33" s="534" t="s">
        <v>183</v>
      </c>
      <c r="AF33" s="534"/>
      <c r="AG33" s="534" t="s">
        <v>183</v>
      </c>
      <c r="AH33" s="534"/>
      <c r="AI33" s="534" t="s">
        <v>183</v>
      </c>
      <c r="AJ33" s="534"/>
      <c r="AK33" s="534" t="s">
        <v>183</v>
      </c>
      <c r="AL33" s="534"/>
      <c r="AM33" s="534" t="s">
        <v>183</v>
      </c>
      <c r="AN33" s="534"/>
      <c r="AO33" s="534" t="s">
        <v>183</v>
      </c>
      <c r="AP33" s="534"/>
      <c r="AQ33" s="534" t="s">
        <v>183</v>
      </c>
      <c r="AR33" s="534"/>
      <c r="AS33" s="534" t="s">
        <v>183</v>
      </c>
      <c r="AT33" s="534"/>
      <c r="AU33" s="534" t="s">
        <v>183</v>
      </c>
      <c r="AV33" s="534"/>
      <c r="AW33" s="534" t="s">
        <v>183</v>
      </c>
      <c r="AX33" s="534"/>
      <c r="AY33" s="534" t="s">
        <v>183</v>
      </c>
      <c r="AZ33" s="534"/>
      <c r="BA33" s="534" t="s">
        <v>183</v>
      </c>
      <c r="BB33" s="534"/>
      <c r="BC33" s="534" t="s">
        <v>183</v>
      </c>
      <c r="BD33" s="534"/>
      <c r="BE33" s="534" t="s">
        <v>183</v>
      </c>
      <c r="BF33" s="534"/>
      <c r="BG33" s="534" t="s">
        <v>183</v>
      </c>
      <c r="BH33" s="534"/>
      <c r="BI33" s="534" t="s">
        <v>183</v>
      </c>
      <c r="BJ33" s="534"/>
      <c r="BK33" s="534" t="s">
        <v>183</v>
      </c>
      <c r="BL33" s="534"/>
      <c r="BM33" s="543" t="s">
        <v>183</v>
      </c>
      <c r="BN33" s="543"/>
      <c r="BO33" s="534" t="s">
        <v>183</v>
      </c>
      <c r="BP33" s="534"/>
      <c r="BQ33" s="534" t="s">
        <v>183</v>
      </c>
      <c r="BR33" s="534"/>
      <c r="BS33" s="534" t="s">
        <v>183</v>
      </c>
      <c r="BT33" s="534"/>
      <c r="BU33" s="534" t="s">
        <v>183</v>
      </c>
      <c r="BV33" s="534"/>
      <c r="BW33" s="534" t="s">
        <v>183</v>
      </c>
      <c r="BX33" s="534"/>
      <c r="BY33" s="534" t="s">
        <v>183</v>
      </c>
      <c r="BZ33" s="534"/>
      <c r="CA33" s="534" t="s">
        <v>183</v>
      </c>
      <c r="CB33" s="534"/>
      <c r="CC33" s="534" t="s">
        <v>183</v>
      </c>
      <c r="CD33" s="534"/>
      <c r="CE33" s="534" t="s">
        <v>183</v>
      </c>
      <c r="CF33" s="534"/>
      <c r="CG33" s="534" t="s">
        <v>183</v>
      </c>
      <c r="CH33" s="534"/>
      <c r="CI33" s="534" t="s">
        <v>183</v>
      </c>
      <c r="CJ33" s="534"/>
      <c r="CK33" s="534" t="s">
        <v>183</v>
      </c>
      <c r="CL33" s="534"/>
      <c r="CM33" s="534" t="s">
        <v>183</v>
      </c>
      <c r="CN33" s="534"/>
      <c r="CO33" s="534" t="s">
        <v>183</v>
      </c>
      <c r="CP33" s="534"/>
      <c r="CQ33" s="534" t="s">
        <v>183</v>
      </c>
      <c r="CR33" s="534"/>
      <c r="CS33" s="534" t="s">
        <v>183</v>
      </c>
      <c r="CT33" s="534"/>
      <c r="CU33" s="543" t="s">
        <v>183</v>
      </c>
      <c r="CV33" s="543"/>
      <c r="CW33" s="534" t="s">
        <v>183</v>
      </c>
      <c r="CX33" s="534"/>
      <c r="CY33" s="534" t="s">
        <v>183</v>
      </c>
      <c r="CZ33" s="534"/>
      <c r="DA33" s="534" t="s">
        <v>183</v>
      </c>
      <c r="DB33" s="534"/>
      <c r="DC33" s="534" t="s">
        <v>183</v>
      </c>
      <c r="DD33" s="534"/>
      <c r="DE33" s="534" t="s">
        <v>183</v>
      </c>
      <c r="DF33" s="534"/>
      <c r="DG33" s="534" t="s">
        <v>183</v>
      </c>
      <c r="DH33" s="534"/>
      <c r="DI33" s="534" t="s">
        <v>183</v>
      </c>
      <c r="DJ33" s="534"/>
      <c r="DK33" s="534" t="s">
        <v>183</v>
      </c>
      <c r="DL33" s="534"/>
      <c r="DM33" s="534" t="s">
        <v>183</v>
      </c>
      <c r="DN33" s="534"/>
      <c r="DO33" s="534" t="s">
        <v>183</v>
      </c>
      <c r="DP33" s="534"/>
      <c r="DQ33" s="534" t="s">
        <v>183</v>
      </c>
      <c r="DR33" s="534"/>
      <c r="DS33" s="534" t="s">
        <v>183</v>
      </c>
      <c r="DT33" s="534"/>
      <c r="DU33" s="534" t="s">
        <v>183</v>
      </c>
      <c r="DV33" s="534"/>
      <c r="DW33" s="534" t="s">
        <v>183</v>
      </c>
      <c r="DX33" s="534"/>
      <c r="DY33" s="534" t="s">
        <v>183</v>
      </c>
      <c r="DZ33" s="534"/>
      <c r="EA33" s="534" t="s">
        <v>183</v>
      </c>
      <c r="EB33" s="534"/>
      <c r="EC33" s="534" t="s">
        <v>183</v>
      </c>
      <c r="ED33" s="534"/>
      <c r="EE33" s="534" t="s">
        <v>183</v>
      </c>
      <c r="EF33" s="534"/>
      <c r="EG33" s="534" t="s">
        <v>183</v>
      </c>
      <c r="EH33" s="534"/>
      <c r="EI33" s="534" t="s">
        <v>183</v>
      </c>
      <c r="EJ33" s="534"/>
      <c r="EK33" s="534" t="s">
        <v>183</v>
      </c>
      <c r="EL33" s="534"/>
      <c r="EM33" s="534" t="s">
        <v>183</v>
      </c>
      <c r="EN33" s="534"/>
      <c r="EO33" s="534" t="s">
        <v>183</v>
      </c>
      <c r="EP33" s="534"/>
      <c r="EQ33" s="543" t="s">
        <v>183</v>
      </c>
      <c r="ER33" s="543"/>
      <c r="ES33" s="534" t="s">
        <v>183</v>
      </c>
      <c r="ET33" s="534"/>
      <c r="EU33" s="534" t="s">
        <v>183</v>
      </c>
      <c r="EV33" s="534"/>
      <c r="EW33" s="534" t="s">
        <v>183</v>
      </c>
      <c r="EX33" s="534"/>
      <c r="EY33" s="534" t="s">
        <v>183</v>
      </c>
      <c r="EZ33" s="534"/>
      <c r="FA33" s="534" t="s">
        <v>183</v>
      </c>
      <c r="FB33" s="534"/>
      <c r="FC33" s="534" t="s">
        <v>183</v>
      </c>
      <c r="FD33" s="534"/>
      <c r="FE33" s="534" t="s">
        <v>183</v>
      </c>
      <c r="FF33" s="534"/>
      <c r="FG33" s="534" t="s">
        <v>183</v>
      </c>
      <c r="FH33" s="534"/>
      <c r="FI33" s="534" t="s">
        <v>183</v>
      </c>
      <c r="FJ33" s="534"/>
      <c r="FK33" s="534" t="s">
        <v>183</v>
      </c>
      <c r="FL33" s="534"/>
      <c r="FM33" s="534" t="s">
        <v>183</v>
      </c>
      <c r="FN33" s="534"/>
      <c r="FO33" s="534" t="s">
        <v>183</v>
      </c>
      <c r="FP33" s="534"/>
      <c r="FQ33" s="534" t="s">
        <v>183</v>
      </c>
      <c r="FR33" s="534"/>
      <c r="FS33" s="534" t="s">
        <v>183</v>
      </c>
      <c r="FT33" s="534"/>
      <c r="FU33" s="534" t="s">
        <v>183</v>
      </c>
      <c r="FV33" s="534"/>
      <c r="FW33" s="534" t="s">
        <v>183</v>
      </c>
      <c r="FX33" s="534"/>
      <c r="FY33" s="534" t="s">
        <v>183</v>
      </c>
      <c r="FZ33" s="534"/>
      <c r="GA33" s="534" t="s">
        <v>183</v>
      </c>
      <c r="GB33" s="534"/>
      <c r="GC33" s="534" t="s">
        <v>183</v>
      </c>
      <c r="GD33" s="534"/>
      <c r="GE33" s="534" t="s">
        <v>183</v>
      </c>
      <c r="GF33" s="534"/>
      <c r="GG33" s="534" t="s">
        <v>183</v>
      </c>
      <c r="GH33" s="534"/>
      <c r="GI33" s="534" t="s">
        <v>183</v>
      </c>
      <c r="GJ33" s="534"/>
      <c r="GK33" s="534" t="s">
        <v>183</v>
      </c>
      <c r="GL33" s="534"/>
      <c r="GM33" s="534" t="s">
        <v>183</v>
      </c>
      <c r="GN33" s="534"/>
      <c r="GO33" s="534" t="s">
        <v>183</v>
      </c>
      <c r="GP33" s="534"/>
      <c r="GQ33" s="534" t="s">
        <v>183</v>
      </c>
      <c r="GR33" s="534"/>
      <c r="GS33" s="534" t="s">
        <v>183</v>
      </c>
      <c r="GT33" s="534"/>
      <c r="GU33" s="534" t="s">
        <v>183</v>
      </c>
      <c r="GV33" s="534"/>
    </row>
    <row r="34" spans="5:204">
      <c r="E34" s="430"/>
      <c r="F34" s="430"/>
      <c r="G34" s="430"/>
      <c r="H34" s="430"/>
      <c r="I34" s="430"/>
      <c r="J34" s="430"/>
      <c r="K34" s="430"/>
      <c r="L34" s="430"/>
      <c r="M34" s="430"/>
      <c r="N34" s="430"/>
      <c r="O34" s="430"/>
      <c r="P34" s="430"/>
      <c r="Q34" s="430"/>
      <c r="R34" s="430"/>
      <c r="S34" s="430"/>
      <c r="T34" s="430"/>
      <c r="U34" s="430"/>
      <c r="V34" s="430"/>
      <c r="W34" s="430"/>
      <c r="X34" s="430"/>
      <c r="Y34" s="430"/>
      <c r="Z34" s="430"/>
      <c r="AA34" s="430"/>
      <c r="AB34" s="430"/>
      <c r="AC34" s="430"/>
      <c r="AD34" s="430"/>
      <c r="AE34" s="430"/>
      <c r="AF34" s="430"/>
      <c r="AG34" s="430"/>
      <c r="AH34" s="430"/>
      <c r="AI34" s="430"/>
      <c r="AJ34" s="430"/>
      <c r="AK34" s="430"/>
      <c r="AL34" s="430"/>
      <c r="AM34" s="430"/>
      <c r="AN34" s="430"/>
      <c r="AO34" s="430"/>
      <c r="AP34" s="430"/>
      <c r="AQ34" s="430"/>
      <c r="AR34" s="430"/>
      <c r="AS34" s="430"/>
      <c r="AT34" s="430"/>
      <c r="AU34" s="430"/>
      <c r="AV34" s="430"/>
      <c r="AW34" s="430"/>
      <c r="AX34" s="430"/>
      <c r="AY34" s="430"/>
      <c r="AZ34" s="430"/>
      <c r="BA34" s="430"/>
      <c r="BB34" s="430"/>
      <c r="BC34" s="430"/>
      <c r="BD34" s="430"/>
      <c r="BE34" s="430"/>
      <c r="BF34" s="430"/>
      <c r="BG34" s="430"/>
      <c r="BH34" s="430"/>
      <c r="BI34" s="430"/>
      <c r="BJ34" s="430"/>
      <c r="BK34" s="430"/>
      <c r="BL34" s="430"/>
      <c r="BM34" s="430"/>
      <c r="BN34" s="430"/>
      <c r="BO34" s="430"/>
      <c r="BP34" s="430"/>
      <c r="BQ34" s="430"/>
      <c r="BR34" s="430"/>
      <c r="BS34" s="430"/>
      <c r="BT34" s="430"/>
      <c r="BU34" s="430"/>
      <c r="BV34" s="430"/>
      <c r="BW34" s="430"/>
      <c r="BX34" s="430"/>
      <c r="BY34" s="430"/>
      <c r="BZ34" s="430"/>
      <c r="CA34" s="430"/>
      <c r="CB34" s="430"/>
      <c r="CC34" s="430"/>
      <c r="CD34" s="430"/>
      <c r="CE34" s="430"/>
      <c r="CF34" s="430"/>
      <c r="CG34" s="430"/>
      <c r="CH34" s="430"/>
      <c r="CI34" s="430"/>
      <c r="CJ34" s="430"/>
      <c r="CK34" s="430"/>
      <c r="CL34" s="430"/>
      <c r="CM34" s="430"/>
      <c r="CN34" s="430"/>
      <c r="CO34" s="430"/>
      <c r="CP34" s="430"/>
      <c r="CQ34" s="430"/>
      <c r="CR34" s="430"/>
      <c r="CS34" s="430"/>
      <c r="CT34" s="430"/>
      <c r="CU34" s="430"/>
      <c r="CV34" s="430"/>
      <c r="CW34" s="430"/>
      <c r="CX34" s="430"/>
      <c r="CY34" s="430"/>
      <c r="CZ34" s="430"/>
      <c r="DA34" s="430"/>
      <c r="DB34" s="430"/>
      <c r="DC34" s="430"/>
      <c r="DD34" s="430"/>
      <c r="DE34" s="430"/>
      <c r="DF34" s="430"/>
      <c r="DG34" s="430"/>
      <c r="DH34" s="430"/>
      <c r="DI34" s="430"/>
      <c r="DJ34" s="430"/>
      <c r="DK34" s="430"/>
      <c r="DL34" s="430"/>
      <c r="DM34" s="430"/>
      <c r="DN34" s="430"/>
      <c r="DO34" s="430"/>
      <c r="DP34" s="430"/>
      <c r="DQ34" s="430"/>
      <c r="DR34" s="430"/>
      <c r="DS34" s="430"/>
      <c r="DT34" s="430"/>
      <c r="DU34" s="430"/>
      <c r="DV34" s="430"/>
      <c r="DW34" s="430"/>
      <c r="DX34" s="430"/>
      <c r="DY34" s="430"/>
      <c r="DZ34" s="430"/>
      <c r="EA34" s="430"/>
      <c r="EB34" s="430"/>
      <c r="EC34" s="430"/>
      <c r="ED34" s="430"/>
      <c r="EE34" s="430"/>
      <c r="EF34" s="430"/>
      <c r="EG34" s="430"/>
      <c r="EH34" s="430"/>
      <c r="EI34" s="430"/>
      <c r="EJ34" s="430"/>
      <c r="EK34" s="430"/>
      <c r="EL34" s="430"/>
      <c r="EM34" s="430"/>
      <c r="EN34" s="430"/>
      <c r="EO34" s="430"/>
      <c r="EP34" s="430"/>
      <c r="EQ34" s="430"/>
      <c r="ER34" s="430"/>
      <c r="ES34" s="430"/>
      <c r="ET34" s="430"/>
      <c r="EU34" s="430"/>
      <c r="EV34" s="430"/>
      <c r="EW34" s="430"/>
      <c r="EX34" s="430"/>
      <c r="EY34" s="430"/>
      <c r="EZ34" s="430"/>
      <c r="FA34" s="430"/>
      <c r="FB34" s="430"/>
      <c r="FC34" s="430"/>
      <c r="FD34" s="430"/>
      <c r="FE34" s="430"/>
      <c r="FF34" s="430"/>
      <c r="FG34" s="430"/>
      <c r="FH34" s="430"/>
      <c r="FI34" s="430"/>
      <c r="FJ34" s="430"/>
      <c r="FK34" s="430"/>
      <c r="FL34" s="430"/>
      <c r="FM34" s="430"/>
      <c r="FN34" s="430"/>
      <c r="FO34" s="430"/>
      <c r="FP34" s="430"/>
      <c r="FQ34" s="430"/>
      <c r="FR34" s="430"/>
      <c r="FS34" s="430"/>
      <c r="FT34" s="430"/>
      <c r="FU34" s="430"/>
      <c r="FV34" s="430"/>
      <c r="FW34" s="430"/>
      <c r="FX34" s="430"/>
      <c r="FY34" s="430"/>
      <c r="FZ34" s="430"/>
      <c r="GA34" s="430"/>
      <c r="GB34" s="430"/>
      <c r="GC34" s="430"/>
      <c r="GD34" s="430"/>
      <c r="GE34" s="430"/>
      <c r="GF34" s="430"/>
      <c r="GG34" s="430"/>
      <c r="GH34" s="430"/>
      <c r="GI34" s="430"/>
      <c r="GJ34" s="430"/>
      <c r="GK34" s="430"/>
      <c r="GL34" s="430"/>
      <c r="GM34" s="430"/>
      <c r="GN34" s="430"/>
      <c r="GO34" s="430"/>
      <c r="GP34" s="430"/>
      <c r="GQ34" s="430"/>
      <c r="GR34" s="430"/>
      <c r="GS34" s="430"/>
      <c r="GT34" s="430"/>
      <c r="GU34" s="430"/>
      <c r="GV34" s="430"/>
    </row>
    <row r="35" spans="5:204">
      <c r="E35" s="430"/>
      <c r="F35" s="430"/>
      <c r="G35" s="430"/>
      <c r="H35" s="430"/>
      <c r="I35" s="430"/>
      <c r="J35" s="430"/>
      <c r="K35" s="430"/>
      <c r="L35" s="430"/>
      <c r="M35" s="430"/>
      <c r="N35" s="430"/>
      <c r="O35" s="430"/>
      <c r="P35" s="430"/>
      <c r="Q35" s="430"/>
      <c r="R35" s="430"/>
      <c r="S35" s="430"/>
      <c r="T35" s="430"/>
      <c r="U35" s="430"/>
      <c r="V35" s="430"/>
      <c r="W35" s="430"/>
      <c r="X35" s="430"/>
      <c r="Y35" s="430"/>
      <c r="Z35" s="430"/>
      <c r="AA35" s="430"/>
      <c r="AB35" s="430"/>
      <c r="AC35" s="430"/>
      <c r="AD35" s="430"/>
      <c r="AE35" s="430"/>
      <c r="AF35" s="430"/>
      <c r="AG35" s="430"/>
      <c r="AH35" s="430"/>
      <c r="AI35" s="430"/>
      <c r="AJ35" s="430"/>
      <c r="AK35" s="430"/>
      <c r="AL35" s="430"/>
      <c r="AM35" s="430"/>
      <c r="AN35" s="430"/>
      <c r="AO35" s="430"/>
      <c r="AP35" s="430"/>
      <c r="AQ35" s="430"/>
      <c r="AR35" s="430"/>
      <c r="AS35" s="430"/>
      <c r="AT35" s="430"/>
      <c r="AU35" s="430"/>
      <c r="AV35" s="430"/>
      <c r="AW35" s="430"/>
      <c r="AX35" s="430"/>
      <c r="AY35" s="430"/>
      <c r="AZ35" s="430"/>
      <c r="BA35" s="430"/>
      <c r="BB35" s="430"/>
      <c r="BC35" s="430"/>
      <c r="BD35" s="430"/>
      <c r="BE35" s="430"/>
      <c r="BF35" s="430"/>
      <c r="BG35" s="430"/>
      <c r="BH35" s="430"/>
      <c r="BI35" s="430"/>
      <c r="BJ35" s="430"/>
      <c r="BK35" s="430"/>
      <c r="BL35" s="430"/>
      <c r="BM35" s="430"/>
      <c r="BN35" s="430"/>
      <c r="BO35" s="430"/>
      <c r="BP35" s="430"/>
      <c r="BQ35" s="430"/>
      <c r="BR35" s="430"/>
      <c r="BS35" s="430"/>
      <c r="BT35" s="430"/>
      <c r="BU35" s="430"/>
      <c r="BV35" s="430"/>
      <c r="BW35" s="430"/>
      <c r="BX35" s="430"/>
      <c r="BY35" s="430"/>
      <c r="BZ35" s="430"/>
      <c r="CA35" s="430"/>
      <c r="CB35" s="430"/>
      <c r="CC35" s="430"/>
      <c r="CD35" s="430"/>
      <c r="CE35" s="430"/>
      <c r="CF35" s="430"/>
      <c r="CG35" s="430"/>
      <c r="CH35" s="430"/>
      <c r="CI35" s="430"/>
      <c r="CJ35" s="430"/>
      <c r="CK35" s="430"/>
      <c r="CL35" s="430"/>
      <c r="CM35" s="430"/>
      <c r="CN35" s="430"/>
      <c r="CO35" s="430"/>
      <c r="CP35" s="430"/>
      <c r="CQ35" s="430"/>
      <c r="CR35" s="430"/>
      <c r="CS35" s="430"/>
      <c r="CT35" s="430"/>
      <c r="CU35" s="430"/>
      <c r="CV35" s="430"/>
      <c r="CW35" s="430"/>
      <c r="CX35" s="430"/>
      <c r="CY35" s="430"/>
      <c r="CZ35" s="430"/>
      <c r="DA35" s="430"/>
      <c r="DB35" s="430"/>
      <c r="DC35" s="430"/>
      <c r="DD35" s="430"/>
      <c r="DE35" s="430"/>
      <c r="DF35" s="430"/>
      <c r="DG35" s="430"/>
      <c r="DH35" s="430"/>
      <c r="DI35" s="430"/>
      <c r="DJ35" s="430"/>
      <c r="DK35" s="430"/>
      <c r="DL35" s="430"/>
      <c r="DM35" s="430"/>
      <c r="DN35" s="430"/>
      <c r="DO35" s="430"/>
      <c r="DP35" s="430"/>
      <c r="DQ35" s="430"/>
      <c r="DR35" s="430"/>
      <c r="DS35" s="430"/>
      <c r="DT35" s="430"/>
      <c r="DU35" s="430"/>
      <c r="DV35" s="430"/>
      <c r="DW35" s="430"/>
      <c r="DX35" s="430"/>
      <c r="DY35" s="430"/>
      <c r="DZ35" s="430"/>
      <c r="EA35" s="430"/>
      <c r="EB35" s="430"/>
      <c r="EC35" s="430"/>
      <c r="ED35" s="430"/>
      <c r="EE35" s="430"/>
      <c r="EF35" s="430"/>
      <c r="EG35" s="430"/>
      <c r="EH35" s="430"/>
      <c r="EI35" s="430"/>
      <c r="EJ35" s="430"/>
      <c r="EK35" s="430"/>
      <c r="EL35" s="430"/>
      <c r="EM35" s="430"/>
      <c r="EN35" s="430"/>
      <c r="EO35" s="430"/>
      <c r="EP35" s="430"/>
      <c r="EQ35" s="430"/>
      <c r="ER35" s="430"/>
      <c r="ES35" s="430"/>
      <c r="ET35" s="430"/>
      <c r="EU35" s="430"/>
      <c r="EV35" s="430"/>
      <c r="EW35" s="430"/>
      <c r="EX35" s="430"/>
      <c r="EY35" s="430"/>
      <c r="EZ35" s="430"/>
      <c r="FA35" s="430"/>
      <c r="FB35" s="430"/>
      <c r="FC35" s="430"/>
      <c r="FD35" s="430"/>
      <c r="FE35" s="430"/>
      <c r="FF35" s="430"/>
      <c r="FG35" s="430"/>
      <c r="FH35" s="430"/>
      <c r="FI35" s="430"/>
      <c r="FJ35" s="430"/>
      <c r="FK35" s="430"/>
      <c r="FL35" s="430"/>
      <c r="FM35" s="430"/>
      <c r="FN35" s="430"/>
      <c r="FO35" s="430"/>
      <c r="FP35" s="430"/>
      <c r="FQ35" s="430"/>
      <c r="FR35" s="430"/>
      <c r="FS35" s="430"/>
      <c r="FT35" s="430"/>
      <c r="FU35" s="430"/>
      <c r="FV35" s="430"/>
      <c r="FW35" s="430"/>
      <c r="FX35" s="430"/>
      <c r="FY35" s="430"/>
      <c r="FZ35" s="430"/>
      <c r="GA35" s="430"/>
      <c r="GB35" s="430"/>
      <c r="GC35" s="430"/>
      <c r="GD35" s="430"/>
      <c r="GE35" s="430"/>
      <c r="GF35" s="430"/>
      <c r="GG35" s="430"/>
      <c r="GH35" s="430"/>
      <c r="GI35" s="430"/>
      <c r="GJ35" s="430"/>
      <c r="GK35" s="430"/>
      <c r="GL35" s="430"/>
      <c r="GM35" s="430"/>
      <c r="GN35" s="430"/>
      <c r="GO35" s="430"/>
      <c r="GP35" s="430"/>
      <c r="GQ35" s="430"/>
      <c r="GR35" s="430"/>
      <c r="GS35" s="430"/>
      <c r="GT35" s="430"/>
      <c r="GU35" s="430"/>
      <c r="GV35" s="430"/>
    </row>
  </sheetData>
  <sheetProtection algorithmName="SHA-512" hashValue="BUyl1fogdD0bl2HClZHUaJuAik74FZUSYHJURFHMvYP8Z128AZ+vWICzOsjXK8AlrmtyDaKWXDe4uh0y9fNIWQ==" saltValue="qDHqYrto0pTaBv0jRhVnbg==" spinCount="100000" sheet="1" objects="1" scenarios="1"/>
  <mergeCells count="203">
    <mergeCell ref="E5:F6"/>
    <mergeCell ref="E33:F33"/>
    <mergeCell ref="I5:J6"/>
    <mergeCell ref="I33:J33"/>
    <mergeCell ref="G5:H6"/>
    <mergeCell ref="G33:H33"/>
    <mergeCell ref="B2:D2"/>
    <mergeCell ref="B5:C6"/>
    <mergeCell ref="C16:D16"/>
    <mergeCell ref="C20:D20"/>
    <mergeCell ref="Q5:R6"/>
    <mergeCell ref="Q33:R33"/>
    <mergeCell ref="S5:T6"/>
    <mergeCell ref="S33:T33"/>
    <mergeCell ref="U5:V6"/>
    <mergeCell ref="U33:V33"/>
    <mergeCell ref="K5:L6"/>
    <mergeCell ref="K33:L33"/>
    <mergeCell ref="M5:N6"/>
    <mergeCell ref="M33:N33"/>
    <mergeCell ref="O5:P6"/>
    <mergeCell ref="O33:P33"/>
    <mergeCell ref="AC5:AD6"/>
    <mergeCell ref="AE5:AF6"/>
    <mergeCell ref="AE33:AF33"/>
    <mergeCell ref="AG5:AH6"/>
    <mergeCell ref="AG33:AH33"/>
    <mergeCell ref="AI5:AJ6"/>
    <mergeCell ref="AI33:AJ33"/>
    <mergeCell ref="W5:X6"/>
    <mergeCell ref="W33:X33"/>
    <mergeCell ref="Y5:Z6"/>
    <mergeCell ref="Y33:Z33"/>
    <mergeCell ref="AA5:AB6"/>
    <mergeCell ref="AA33:AB33"/>
    <mergeCell ref="AQ5:AR6"/>
    <mergeCell ref="AQ33:AR33"/>
    <mergeCell ref="AS5:AT6"/>
    <mergeCell ref="AS33:AT33"/>
    <mergeCell ref="AU5:AV6"/>
    <mergeCell ref="AU33:AV33"/>
    <mergeCell ref="AK5:AL6"/>
    <mergeCell ref="AK33:AL33"/>
    <mergeCell ref="AM5:AN6"/>
    <mergeCell ref="AM33:AN33"/>
    <mergeCell ref="AO5:AP6"/>
    <mergeCell ref="AO33:AP33"/>
    <mergeCell ref="BA5:BB6"/>
    <mergeCell ref="BA33:BB33"/>
    <mergeCell ref="BC5:BD6"/>
    <mergeCell ref="BC33:BD33"/>
    <mergeCell ref="BE5:BF6"/>
    <mergeCell ref="BE33:BF33"/>
    <mergeCell ref="AW5:AX6"/>
    <mergeCell ref="AW33:AX33"/>
    <mergeCell ref="AY5:AZ6"/>
    <mergeCell ref="AY33:AZ33"/>
    <mergeCell ref="BO5:BP6"/>
    <mergeCell ref="BO33:BP33"/>
    <mergeCell ref="BQ5:BR6"/>
    <mergeCell ref="BQ33:BR33"/>
    <mergeCell ref="BS5:BT6"/>
    <mergeCell ref="BS33:BT33"/>
    <mergeCell ref="BG5:BH6"/>
    <mergeCell ref="BG33:BH33"/>
    <mergeCell ref="BI5:BJ6"/>
    <mergeCell ref="BI33:BJ33"/>
    <mergeCell ref="BM5:BN6"/>
    <mergeCell ref="BM33:BN33"/>
    <mergeCell ref="BK5:BL6"/>
    <mergeCell ref="BK33:BL33"/>
    <mergeCell ref="CA5:CB6"/>
    <mergeCell ref="CA33:CB33"/>
    <mergeCell ref="CC5:CD6"/>
    <mergeCell ref="CC33:CD33"/>
    <mergeCell ref="CE5:CF6"/>
    <mergeCell ref="CE33:CF33"/>
    <mergeCell ref="BU5:BV6"/>
    <mergeCell ref="BU33:BV33"/>
    <mergeCell ref="BW5:BX6"/>
    <mergeCell ref="BW33:BX33"/>
    <mergeCell ref="BY5:BZ6"/>
    <mergeCell ref="BY33:BZ33"/>
    <mergeCell ref="CM5:CN6"/>
    <mergeCell ref="CM33:CN33"/>
    <mergeCell ref="CO5:CP6"/>
    <mergeCell ref="CO33:CP33"/>
    <mergeCell ref="CQ5:CR6"/>
    <mergeCell ref="CQ33:CR33"/>
    <mergeCell ref="CG5:CH6"/>
    <mergeCell ref="CG33:CH33"/>
    <mergeCell ref="CI5:CJ6"/>
    <mergeCell ref="CI33:CJ33"/>
    <mergeCell ref="CK5:CL6"/>
    <mergeCell ref="CK33:CL33"/>
    <mergeCell ref="CY5:CZ6"/>
    <mergeCell ref="CY33:CZ33"/>
    <mergeCell ref="DA5:DB6"/>
    <mergeCell ref="DA33:DB33"/>
    <mergeCell ref="DC5:DD6"/>
    <mergeCell ref="DC33:DD33"/>
    <mergeCell ref="CS5:CT6"/>
    <mergeCell ref="CS33:CT33"/>
    <mergeCell ref="CU5:CV6"/>
    <mergeCell ref="CU33:CV33"/>
    <mergeCell ref="CW5:CX6"/>
    <mergeCell ref="CW33:CX33"/>
    <mergeCell ref="DK5:DL6"/>
    <mergeCell ref="DK33:DL33"/>
    <mergeCell ref="DM5:DN6"/>
    <mergeCell ref="DM33:DN33"/>
    <mergeCell ref="DO5:DP6"/>
    <mergeCell ref="DO33:DP33"/>
    <mergeCell ref="DE5:DF6"/>
    <mergeCell ref="DE33:DF33"/>
    <mergeCell ref="DG5:DH6"/>
    <mergeCell ref="DG33:DH33"/>
    <mergeCell ref="DI5:DJ6"/>
    <mergeCell ref="DI33:DJ33"/>
    <mergeCell ref="DW5:DX6"/>
    <mergeCell ref="DW33:DX33"/>
    <mergeCell ref="DY5:DZ6"/>
    <mergeCell ref="DY33:DZ33"/>
    <mergeCell ref="EA5:EB6"/>
    <mergeCell ref="EA33:EB33"/>
    <mergeCell ref="DQ5:DR6"/>
    <mergeCell ref="DQ33:DR33"/>
    <mergeCell ref="DS5:DT6"/>
    <mergeCell ref="DS33:DT33"/>
    <mergeCell ref="DU5:DV6"/>
    <mergeCell ref="DU33:DV33"/>
    <mergeCell ref="EI5:EJ6"/>
    <mergeCell ref="EI33:EJ33"/>
    <mergeCell ref="EK5:EL6"/>
    <mergeCell ref="EK33:EL33"/>
    <mergeCell ref="EM5:EN6"/>
    <mergeCell ref="EM33:EN33"/>
    <mergeCell ref="EC5:ED6"/>
    <mergeCell ref="EC33:ED33"/>
    <mergeCell ref="EE5:EF6"/>
    <mergeCell ref="EE33:EF33"/>
    <mergeCell ref="EG5:EH6"/>
    <mergeCell ref="EG33:EH33"/>
    <mergeCell ref="EU5:EV6"/>
    <mergeCell ref="EU33:EV33"/>
    <mergeCell ref="EW5:EX6"/>
    <mergeCell ref="EW33:EX33"/>
    <mergeCell ref="EY5:EZ6"/>
    <mergeCell ref="EY33:EZ33"/>
    <mergeCell ref="EO5:EP6"/>
    <mergeCell ref="EO33:EP33"/>
    <mergeCell ref="EQ5:ER6"/>
    <mergeCell ref="EQ33:ER33"/>
    <mergeCell ref="ES5:ET6"/>
    <mergeCell ref="ES33:ET33"/>
    <mergeCell ref="FG5:FH6"/>
    <mergeCell ref="FG33:FH33"/>
    <mergeCell ref="FI5:FJ6"/>
    <mergeCell ref="FI33:FJ33"/>
    <mergeCell ref="FK5:FL6"/>
    <mergeCell ref="FK33:FL33"/>
    <mergeCell ref="FA5:FB6"/>
    <mergeCell ref="FA33:FB33"/>
    <mergeCell ref="FC5:FD6"/>
    <mergeCell ref="FC33:FD33"/>
    <mergeCell ref="FE5:FF6"/>
    <mergeCell ref="FE33:FF33"/>
    <mergeCell ref="FS5:FT6"/>
    <mergeCell ref="FS33:FT33"/>
    <mergeCell ref="FU5:FV6"/>
    <mergeCell ref="FU33:FV33"/>
    <mergeCell ref="FW5:FX6"/>
    <mergeCell ref="FW33:FX33"/>
    <mergeCell ref="FM5:FN6"/>
    <mergeCell ref="FM33:FN33"/>
    <mergeCell ref="FO5:FP6"/>
    <mergeCell ref="FO33:FP33"/>
    <mergeCell ref="FQ5:FR6"/>
    <mergeCell ref="FQ33:FR33"/>
    <mergeCell ref="GE5:GF6"/>
    <mergeCell ref="GE33:GF33"/>
    <mergeCell ref="GG5:GH6"/>
    <mergeCell ref="GG33:GH33"/>
    <mergeCell ref="GI5:GJ6"/>
    <mergeCell ref="GI33:GJ33"/>
    <mergeCell ref="FY5:FZ6"/>
    <mergeCell ref="FY33:FZ33"/>
    <mergeCell ref="GA5:GB6"/>
    <mergeCell ref="GA33:GB33"/>
    <mergeCell ref="GC5:GD6"/>
    <mergeCell ref="GC33:GD33"/>
    <mergeCell ref="GQ5:GR6"/>
    <mergeCell ref="GQ33:GR33"/>
    <mergeCell ref="GS5:GT6"/>
    <mergeCell ref="GS33:GT33"/>
    <mergeCell ref="GU5:GV6"/>
    <mergeCell ref="GU33:GV33"/>
    <mergeCell ref="GK5:GL6"/>
    <mergeCell ref="GK33:GL33"/>
    <mergeCell ref="GM5:GN6"/>
    <mergeCell ref="GM33:GN33"/>
    <mergeCell ref="GO5:GP6"/>
    <mergeCell ref="GO33:GP33"/>
  </mergeCells>
  <dataValidations count="7">
    <dataValidation type="list" allowBlank="1" showInputMessage="1" showErrorMessage="1" sqref="BM17 EQ17" xr:uid="{8901C680-4DED-E34F-B8E1-858AFE1A8103}">
      <formula1>"Yes,No,Unknown"</formula1>
    </dataValidation>
    <dataValidation type="list" allowBlank="1" showInputMessage="1" showErrorMessage="1" sqref="BM11 CU11 EQ11" xr:uid="{B7658210-5927-D744-A90B-BDBB0C2D8830}">
      <formula1>"Less than 2 years,2-5 years,Greater than 5 years,No date found"</formula1>
    </dataValidation>
    <dataValidation type="list" allowBlank="1" showInputMessage="1" showErrorMessage="1" sqref="BM15 CU15 EQ15" xr:uid="{B782182B-2848-F545-BE94-FF19440F2588}">
      <formula1>"Yes, Some detail, No, Unknown"</formula1>
    </dataValidation>
    <dataValidation type="list" allowBlank="1" showInputMessage="1" showErrorMessage="1" sqref="BM18 CU18 EQ18" xr:uid="{ACD0170B-CB27-8742-91A0-2D4D1FFC9F8A}">
      <formula1>"Both site &amp; building plans, Only the site plan, Only the building plan, Neither, Unknown"</formula1>
    </dataValidation>
    <dataValidation type="list" allowBlank="1" showInputMessage="1" showErrorMessage="1" sqref="BM22 CU22 EQ22" xr:uid="{49C738BE-0B38-904E-96CE-010562E4BAD0}">
      <formula1>"5 bsns days, 6-15 bsns days, &gt; 15 days, No required timeframe, Unknown"</formula1>
    </dataValidation>
    <dataValidation type="list" allowBlank="1" showInputMessage="1" showErrorMessage="1" sqref="BM28 CU28 EQ28" xr:uid="{DEF4B937-1EED-444F-B27A-5ADEA63077A4}">
      <formula1>"Detailed tracking, Limited detail, No detail, Unknown"</formula1>
    </dataValidation>
    <dataValidation type="list" allowBlank="1" showInputMessage="1" showErrorMessage="1" sqref="BM21 BM23 BM25:BM27 BM29 BM12 BM14 BM8:BM10 CU21 CU23 CU25:CU27 CU29 CU12 CU14 CU8:CU10 CU17 EQ21 EQ23 EQ25:EQ27 EQ29 EQ12 EQ14 EQ8:EQ10" xr:uid="{D8DDBCFC-55D8-474A-A09A-C0893B792F71}">
      <formula1>"Yes, No, Unknown"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4E15C-A7CD-F74F-B40C-B2CD39C872A6}">
  <sheetPr>
    <tabColor rgb="FF0070C0"/>
  </sheetPr>
  <dimension ref="A1:GV38"/>
  <sheetViews>
    <sheetView zoomScale="110" zoomScaleNormal="110" workbookViewId="0">
      <pane xSplit="4" ySplit="6" topLeftCell="E7" activePane="bottomRight" state="frozen"/>
      <selection pane="bottomRight" activeCell="B2" sqref="B2:D2"/>
      <selection pane="bottomLeft" activeCell="A9" sqref="A9"/>
      <selection pane="topRight" activeCell="E1" sqref="E1"/>
    </sheetView>
  </sheetViews>
  <sheetFormatPr defaultColWidth="0" defaultRowHeight="15.75" zeroHeight="1"/>
  <cols>
    <col min="1" max="1" width="2.375" customWidth="1"/>
    <col min="2" max="2" width="4.875" customWidth="1"/>
    <col min="3" max="3" width="7.125" customWidth="1"/>
    <col min="4" max="4" width="64.125" customWidth="1"/>
    <col min="5" max="5" width="18.375" customWidth="1"/>
    <col min="6" max="6" width="8.625" customWidth="1"/>
    <col min="7" max="7" width="18.375" customWidth="1"/>
    <col min="8" max="8" width="8.625" customWidth="1"/>
    <col min="9" max="9" width="18.375" customWidth="1"/>
    <col min="10" max="10" width="8.625" customWidth="1"/>
    <col min="11" max="11" width="18.375" customWidth="1"/>
    <col min="12" max="12" width="8.625" customWidth="1"/>
    <col min="13" max="13" width="18.375" customWidth="1"/>
    <col min="14" max="14" width="8.875" customWidth="1"/>
    <col min="15" max="15" width="18.375" customWidth="1"/>
    <col min="16" max="16" width="8.625" customWidth="1"/>
    <col min="17" max="17" width="18.375" customWidth="1"/>
    <col min="18" max="18" width="8.875" customWidth="1"/>
    <col min="19" max="19" width="18.375" customWidth="1"/>
    <col min="20" max="20" width="8.625" customWidth="1"/>
    <col min="21" max="21" width="18.375" customWidth="1"/>
    <col min="22" max="22" width="8.625" customWidth="1"/>
    <col min="23" max="23" width="18.375" customWidth="1"/>
    <col min="24" max="24" width="8.625" customWidth="1"/>
    <col min="25" max="25" width="18.375" customWidth="1"/>
    <col min="26" max="26" width="8.625" customWidth="1"/>
    <col min="27" max="27" width="18.375" customWidth="1"/>
    <col min="28" max="28" width="8.625" customWidth="1"/>
    <col min="29" max="29" width="18.375" customWidth="1"/>
    <col min="30" max="30" width="8.625" customWidth="1"/>
    <col min="31" max="31" width="18.375" customWidth="1"/>
    <col min="32" max="32" width="8.875" customWidth="1"/>
    <col min="33" max="33" width="18.375" customWidth="1"/>
    <col min="34" max="34" width="8.625" customWidth="1"/>
    <col min="35" max="35" width="18.375" customWidth="1"/>
    <col min="36" max="36" width="8.625" customWidth="1"/>
    <col min="37" max="37" width="18.375" customWidth="1"/>
    <col min="38" max="38" width="8.625" customWidth="1"/>
    <col min="39" max="39" width="18.375" customWidth="1"/>
    <col min="40" max="40" width="8.625" customWidth="1"/>
    <col min="41" max="41" width="18.375" customWidth="1"/>
    <col min="42" max="42" width="8.625" customWidth="1"/>
    <col min="43" max="43" width="18.375" customWidth="1"/>
    <col min="44" max="44" width="8.625" customWidth="1"/>
    <col min="45" max="45" width="18.375" customWidth="1"/>
    <col min="46" max="46" width="8.875" customWidth="1"/>
    <col min="47" max="47" width="18.375" customWidth="1"/>
    <col min="48" max="48" width="8.625" customWidth="1"/>
    <col min="49" max="49" width="18.375" customWidth="1"/>
    <col min="50" max="50" width="8.875" customWidth="1"/>
    <col min="51" max="51" width="18.375" customWidth="1"/>
    <col min="52" max="52" width="8.625" customWidth="1"/>
    <col min="53" max="53" width="18.375" customWidth="1"/>
    <col min="54" max="54" width="8.625" customWidth="1"/>
    <col min="55" max="55" width="18.375" customWidth="1"/>
    <col min="56" max="56" width="8.625" customWidth="1"/>
    <col min="57" max="57" width="18.375" customWidth="1"/>
    <col min="58" max="58" width="8.625" customWidth="1"/>
    <col min="59" max="59" width="18.375" customWidth="1"/>
    <col min="60" max="60" width="8.875" customWidth="1"/>
    <col min="61" max="61" width="18.375" customWidth="1"/>
    <col min="62" max="62" width="8.625" customWidth="1"/>
    <col min="63" max="63" width="18.375" customWidth="1"/>
    <col min="64" max="64" width="8.625" customWidth="1"/>
    <col min="65" max="65" width="18.375" customWidth="1"/>
    <col min="66" max="66" width="8.625" customWidth="1"/>
    <col min="67" max="67" width="18.375" customWidth="1"/>
    <col min="68" max="68" width="8.625" customWidth="1"/>
    <col min="69" max="69" width="18.375" customWidth="1"/>
    <col min="70" max="70" width="8.625" customWidth="1"/>
    <col min="71" max="71" width="18.375" customWidth="1"/>
    <col min="72" max="72" width="8.625" customWidth="1"/>
    <col min="73" max="73" width="18.375" customWidth="1"/>
    <col min="74" max="74" width="8.625" customWidth="1"/>
    <col min="75" max="75" width="18.375" customWidth="1"/>
    <col min="76" max="76" width="8.625" customWidth="1"/>
    <col min="77" max="77" width="18.375" customWidth="1"/>
    <col min="78" max="78" width="8.875" customWidth="1"/>
    <col min="79" max="79" width="18.375" customWidth="1"/>
    <col min="80" max="80" width="8.625" customWidth="1"/>
    <col min="81" max="81" width="18.375" customWidth="1"/>
    <col min="82" max="82" width="8.875" customWidth="1"/>
    <col min="83" max="83" width="18.375" customWidth="1"/>
    <col min="84" max="84" width="8.625" customWidth="1"/>
    <col min="85" max="85" width="18.375" customWidth="1"/>
    <col min="86" max="86" width="8.625" customWidth="1"/>
    <col min="87" max="87" width="18.375" customWidth="1"/>
    <col min="88" max="88" width="8.625" customWidth="1"/>
    <col min="89" max="89" width="18.375" customWidth="1"/>
    <col min="90" max="90" width="8.875" customWidth="1"/>
    <col min="91" max="91" width="18.375" customWidth="1"/>
    <col min="92" max="92" width="8.625" customWidth="1"/>
    <col min="93" max="93" width="18.375" customWidth="1"/>
    <col min="94" max="94" width="8.625" customWidth="1"/>
    <col min="95" max="95" width="18.375" customWidth="1"/>
    <col min="96" max="96" width="8.625" customWidth="1"/>
    <col min="97" max="97" width="18.375" customWidth="1"/>
    <col min="98" max="98" width="8.625" customWidth="1"/>
    <col min="99" max="99" width="18.375" customWidth="1"/>
    <col min="100" max="100" width="8.625" customWidth="1"/>
    <col min="101" max="101" width="18.375" customWidth="1"/>
    <col min="102" max="102" width="8.625" customWidth="1"/>
    <col min="103" max="103" width="18.375" customWidth="1"/>
    <col min="104" max="104" width="8.625" customWidth="1"/>
    <col min="105" max="105" width="18.375" customWidth="1"/>
    <col min="106" max="106" width="8.625" customWidth="1"/>
    <col min="107" max="107" width="18.375" customWidth="1"/>
    <col min="108" max="108" width="8.625" customWidth="1"/>
    <col min="109" max="109" width="18.375" customWidth="1"/>
    <col min="110" max="110" width="8.625" customWidth="1"/>
    <col min="111" max="111" width="18.375" customWidth="1"/>
    <col min="112" max="112" width="8.625" customWidth="1"/>
    <col min="113" max="113" width="18.375" customWidth="1"/>
    <col min="114" max="114" width="8.625" customWidth="1"/>
    <col min="115" max="115" width="18.375" customWidth="1"/>
    <col min="116" max="116" width="8.625" customWidth="1"/>
    <col min="117" max="117" width="18.375" customWidth="1"/>
    <col min="118" max="118" width="8.625" customWidth="1"/>
    <col min="119" max="119" width="18.375" customWidth="1"/>
    <col min="120" max="120" width="8.625" customWidth="1"/>
    <col min="121" max="121" width="18.375" customWidth="1"/>
    <col min="122" max="122" width="8.625" customWidth="1"/>
    <col min="123" max="123" width="18.375" customWidth="1"/>
    <col min="124" max="124" width="8.625" customWidth="1"/>
    <col min="125" max="125" width="18.375" customWidth="1"/>
    <col min="126" max="126" width="8.875" customWidth="1"/>
    <col min="127" max="127" width="18.375" customWidth="1"/>
    <col min="128" max="128" width="8.625" customWidth="1"/>
    <col min="129" max="129" width="18.375" customWidth="1"/>
    <col min="130" max="130" width="8.625" customWidth="1"/>
    <col min="131" max="131" width="18.375" customWidth="1"/>
    <col min="132" max="132" width="8.875" customWidth="1"/>
    <col min="133" max="133" width="18.375" customWidth="1"/>
    <col min="134" max="134" width="8.625" customWidth="1"/>
    <col min="135" max="135" width="18.375" customWidth="1"/>
    <col min="136" max="136" width="8.625" customWidth="1"/>
    <col min="137" max="137" width="18.375" customWidth="1"/>
    <col min="138" max="138" width="8.625" customWidth="1"/>
    <col min="139" max="139" width="18.375" customWidth="1"/>
    <col min="140" max="140" width="8.625" customWidth="1"/>
    <col min="141" max="141" width="18.375" customWidth="1"/>
    <col min="142" max="142" width="8.625" customWidth="1"/>
    <col min="143" max="143" width="18.375" customWidth="1"/>
    <col min="144" max="144" width="8.625" customWidth="1"/>
    <col min="145" max="145" width="18.375" customWidth="1"/>
    <col min="146" max="146" width="8.625" customWidth="1"/>
    <col min="147" max="147" width="18.375" customWidth="1"/>
    <col min="148" max="148" width="8.625" customWidth="1"/>
    <col min="149" max="149" width="18.375" customWidth="1"/>
    <col min="150" max="150" width="8.625" customWidth="1"/>
    <col min="151" max="151" width="18.375" customWidth="1"/>
    <col min="152" max="152" width="8.625" customWidth="1"/>
    <col min="153" max="153" width="18.375" customWidth="1"/>
    <col min="154" max="154" width="8.625" customWidth="1"/>
    <col min="155" max="155" width="18.375" customWidth="1"/>
    <col min="156" max="156" width="8.875" customWidth="1"/>
    <col min="157" max="157" width="18.375" customWidth="1"/>
    <col min="158" max="158" width="8.625" customWidth="1"/>
    <col min="159" max="159" width="18.375" customWidth="1"/>
    <col min="160" max="160" width="8.625" customWidth="1"/>
    <col min="161" max="161" width="18.375" customWidth="1"/>
    <col min="162" max="162" width="8.625" customWidth="1"/>
    <col min="163" max="163" width="18.375" customWidth="1"/>
    <col min="164" max="164" width="8.875" customWidth="1"/>
    <col min="165" max="165" width="18.375" customWidth="1"/>
    <col min="166" max="166" width="8.625" customWidth="1"/>
    <col min="167" max="167" width="18.375" customWidth="1"/>
    <col min="168" max="168" width="8.625" customWidth="1"/>
    <col min="169" max="169" width="18.375" customWidth="1"/>
    <col min="170" max="170" width="8.625" customWidth="1"/>
    <col min="171" max="171" width="18.375" customWidth="1"/>
    <col min="172" max="172" width="8.625" customWidth="1"/>
    <col min="173" max="173" width="18.375" customWidth="1"/>
    <col min="174" max="174" width="8.875" customWidth="1"/>
    <col min="175" max="175" width="18.375" customWidth="1"/>
    <col min="176" max="176" width="8.625" customWidth="1"/>
    <col min="177" max="177" width="18.375" customWidth="1"/>
    <col min="178" max="178" width="8.625" customWidth="1"/>
    <col min="179" max="179" width="18.375" customWidth="1"/>
    <col min="180" max="180" width="8.625" customWidth="1"/>
    <col min="181" max="181" width="18.375" customWidth="1"/>
    <col min="182" max="182" width="8.625" customWidth="1"/>
    <col min="183" max="183" width="18.375" customWidth="1"/>
    <col min="184" max="184" width="8.625" customWidth="1"/>
    <col min="185" max="185" width="18.375" customWidth="1"/>
    <col min="186" max="186" width="8.625" customWidth="1"/>
    <col min="187" max="187" width="18.375" customWidth="1"/>
    <col min="188" max="188" width="8.875" customWidth="1"/>
    <col min="189" max="189" width="18.375" customWidth="1"/>
    <col min="190" max="190" width="8.625" customWidth="1"/>
    <col min="191" max="191" width="18.375" customWidth="1"/>
    <col min="192" max="192" width="8.625" customWidth="1"/>
    <col min="193" max="193" width="18.375" customWidth="1"/>
    <col min="194" max="194" width="8.625" customWidth="1"/>
    <col min="195" max="195" width="18.375" customWidth="1"/>
    <col min="196" max="196" width="8.625" customWidth="1"/>
    <col min="197" max="197" width="18.375" customWidth="1"/>
    <col min="198" max="198" width="8.625" customWidth="1"/>
    <col min="199" max="199" width="18.375" customWidth="1"/>
    <col min="200" max="200" width="8.625" customWidth="1"/>
    <col min="201" max="201" width="18.375" customWidth="1"/>
    <col min="202" max="202" width="8.625" customWidth="1"/>
    <col min="203" max="203" width="18.375" customWidth="1"/>
    <col min="204" max="204" width="8.625" customWidth="1"/>
    <col min="205" max="16384" width="11" hidden="1"/>
  </cols>
  <sheetData>
    <row r="1" spans="1:204">
      <c r="A1" s="4"/>
      <c r="B1" s="4"/>
      <c r="C1" s="4"/>
      <c r="D1" s="4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0"/>
      <c r="AO1" s="430"/>
      <c r="AP1" s="430"/>
      <c r="AQ1" s="430"/>
      <c r="AR1" s="430"/>
      <c r="AS1" s="430"/>
      <c r="AT1" s="430"/>
      <c r="AU1" s="430"/>
      <c r="AV1" s="430"/>
      <c r="AW1" s="430"/>
      <c r="AX1" s="430"/>
      <c r="AY1" s="430"/>
      <c r="AZ1" s="430"/>
      <c r="BA1" s="430"/>
      <c r="BB1" s="430"/>
      <c r="BC1" s="430"/>
      <c r="BD1" s="430"/>
      <c r="BE1" s="430"/>
      <c r="BF1" s="430"/>
      <c r="BG1" s="430"/>
      <c r="BH1" s="430"/>
      <c r="BI1" s="430"/>
      <c r="BJ1" s="430"/>
      <c r="BK1" s="430"/>
      <c r="BL1" s="430"/>
      <c r="BM1" s="430"/>
      <c r="BN1" s="430"/>
      <c r="BO1" s="430"/>
      <c r="BP1" s="430"/>
      <c r="BQ1" s="430"/>
      <c r="BR1" s="430"/>
      <c r="BS1" s="430"/>
      <c r="BT1" s="430"/>
      <c r="BU1" s="430"/>
      <c r="BV1" s="430"/>
      <c r="BW1" s="430"/>
      <c r="BX1" s="430"/>
      <c r="BY1" s="430"/>
      <c r="BZ1" s="430"/>
      <c r="CA1" s="430"/>
      <c r="CB1" s="430"/>
      <c r="CC1" s="430"/>
      <c r="CD1" s="430"/>
      <c r="CE1" s="430"/>
      <c r="CF1" s="430"/>
      <c r="CG1" s="430"/>
      <c r="CH1" s="430"/>
      <c r="CI1" s="430"/>
      <c r="CJ1" s="430"/>
      <c r="CK1" s="430"/>
      <c r="CL1" s="430"/>
      <c r="CM1" s="430"/>
      <c r="CN1" s="430"/>
      <c r="CO1" s="430"/>
      <c r="CP1" s="430"/>
      <c r="CQ1" s="430"/>
      <c r="CR1" s="430"/>
      <c r="CS1" s="430"/>
      <c r="CT1" s="430"/>
      <c r="CU1" s="430"/>
      <c r="CV1" s="430"/>
      <c r="CW1" s="430"/>
      <c r="CX1" s="430"/>
      <c r="CY1" s="430"/>
      <c r="CZ1" s="430"/>
      <c r="DA1" s="430"/>
      <c r="DB1" s="430"/>
      <c r="DC1" s="430"/>
      <c r="DD1" s="430"/>
      <c r="DE1" s="430"/>
      <c r="DF1" s="430"/>
      <c r="DG1" s="430"/>
      <c r="DH1" s="430"/>
      <c r="DI1" s="430"/>
      <c r="DJ1" s="430"/>
      <c r="DK1" s="430"/>
      <c r="DL1" s="430"/>
      <c r="DM1" s="430"/>
      <c r="DN1" s="430"/>
      <c r="DO1" s="430"/>
      <c r="DP1" s="430"/>
      <c r="DQ1" s="430"/>
      <c r="DR1" s="430"/>
      <c r="DS1" s="430"/>
      <c r="DT1" s="430"/>
      <c r="DU1" s="430"/>
      <c r="DV1" s="430"/>
      <c r="DW1" s="430"/>
      <c r="DX1" s="430"/>
      <c r="DY1" s="430"/>
      <c r="DZ1" s="430"/>
      <c r="EA1" s="430"/>
      <c r="EB1" s="430"/>
      <c r="EC1" s="430"/>
      <c r="ED1" s="430"/>
      <c r="EE1" s="430"/>
      <c r="EF1" s="430"/>
      <c r="EG1" s="430"/>
      <c r="EH1" s="430"/>
      <c r="EI1" s="430"/>
      <c r="EJ1" s="430"/>
      <c r="EK1" s="430"/>
      <c r="EL1" s="430"/>
      <c r="EM1" s="430"/>
      <c r="EN1" s="430"/>
      <c r="EO1" s="430"/>
      <c r="EP1" s="430"/>
      <c r="EQ1" s="430"/>
      <c r="ER1" s="430"/>
      <c r="ES1" s="430"/>
      <c r="ET1" s="430"/>
      <c r="EU1" s="430"/>
      <c r="EV1" s="430"/>
      <c r="EW1" s="430"/>
      <c r="EX1" s="430"/>
      <c r="EY1" s="430"/>
      <c r="EZ1" s="430"/>
      <c r="FA1" s="430"/>
      <c r="FB1" s="430"/>
      <c r="FC1" s="430"/>
      <c r="FD1" s="430"/>
      <c r="FE1" s="430"/>
      <c r="FF1" s="430"/>
      <c r="FG1" s="430"/>
      <c r="FH1" s="430"/>
      <c r="FI1" s="430"/>
      <c r="FJ1" s="430"/>
      <c r="FK1" s="430"/>
      <c r="FL1" s="430"/>
      <c r="FM1" s="430"/>
      <c r="FN1" s="430"/>
      <c r="FO1" s="430"/>
      <c r="FP1" s="430"/>
      <c r="FQ1" s="430"/>
      <c r="FR1" s="430"/>
      <c r="FS1" s="430"/>
      <c r="FT1" s="430"/>
      <c r="FU1" s="430"/>
      <c r="FV1" s="430"/>
      <c r="FW1" s="430"/>
      <c r="FX1" s="430"/>
      <c r="FY1" s="430"/>
      <c r="FZ1" s="430"/>
      <c r="GA1" s="430"/>
      <c r="GB1" s="430"/>
      <c r="GC1" s="430"/>
      <c r="GD1" s="430"/>
      <c r="GE1" s="430"/>
      <c r="GF1" s="430"/>
      <c r="GG1" s="430"/>
      <c r="GH1" s="430"/>
      <c r="GI1" s="430"/>
      <c r="GJ1" s="430"/>
      <c r="GK1" s="430"/>
      <c r="GL1" s="430"/>
      <c r="GM1" s="430"/>
      <c r="GN1" s="430"/>
      <c r="GO1" s="430"/>
      <c r="GP1" s="430"/>
      <c r="GQ1" s="430"/>
      <c r="GR1" s="430"/>
      <c r="GS1" s="430"/>
      <c r="GT1" s="430"/>
      <c r="GU1" s="430"/>
      <c r="GV1" s="430"/>
    </row>
    <row r="2" spans="1:204">
      <c r="A2" s="4"/>
      <c r="B2" s="576" t="s">
        <v>184</v>
      </c>
      <c r="C2" s="577"/>
      <c r="D2" s="578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  <c r="AH2" s="430"/>
      <c r="AI2" s="430"/>
      <c r="AJ2" s="430"/>
      <c r="AK2" s="430"/>
      <c r="AL2" s="430"/>
      <c r="AM2" s="430"/>
      <c r="AN2" s="430"/>
      <c r="AO2" s="430"/>
      <c r="AP2" s="430"/>
      <c r="AQ2" s="430"/>
      <c r="AR2" s="430"/>
      <c r="AS2" s="430"/>
      <c r="AT2" s="430"/>
      <c r="AU2" s="430"/>
      <c r="AV2" s="430"/>
      <c r="AW2" s="430"/>
      <c r="AX2" s="430"/>
      <c r="AY2" s="430"/>
      <c r="AZ2" s="430"/>
      <c r="BA2" s="430"/>
      <c r="BB2" s="430"/>
      <c r="BC2" s="430"/>
      <c r="BD2" s="430"/>
      <c r="BE2" s="430"/>
      <c r="BF2" s="430"/>
      <c r="BG2" s="430"/>
      <c r="BH2" s="430"/>
      <c r="BI2" s="430"/>
      <c r="BJ2" s="430"/>
      <c r="BK2" s="430"/>
      <c r="BL2" s="430"/>
      <c r="BM2" s="430"/>
      <c r="BN2" s="430"/>
      <c r="BO2" s="430"/>
      <c r="BP2" s="430"/>
      <c r="BQ2" s="430"/>
      <c r="BR2" s="430"/>
      <c r="BS2" s="430"/>
      <c r="BT2" s="430"/>
      <c r="BU2" s="430"/>
      <c r="BV2" s="430"/>
      <c r="BW2" s="430"/>
      <c r="BX2" s="430"/>
      <c r="BY2" s="430"/>
      <c r="BZ2" s="430"/>
      <c r="CA2" s="430"/>
      <c r="CB2" s="430"/>
      <c r="CC2" s="430"/>
      <c r="CD2" s="430"/>
      <c r="CE2" s="430"/>
      <c r="CF2" s="430"/>
      <c r="CG2" s="430"/>
      <c r="CH2" s="430"/>
      <c r="CI2" s="430"/>
      <c r="CJ2" s="430"/>
      <c r="CK2" s="430"/>
      <c r="CL2" s="430"/>
      <c r="CM2" s="430"/>
      <c r="CN2" s="430"/>
      <c r="CO2" s="430"/>
      <c r="CP2" s="430"/>
      <c r="CQ2" s="430"/>
      <c r="CR2" s="430"/>
      <c r="CS2" s="430"/>
      <c r="CT2" s="430"/>
      <c r="CU2" s="430"/>
      <c r="CV2" s="430"/>
      <c r="CW2" s="430"/>
      <c r="CX2" s="430"/>
      <c r="CY2" s="430"/>
      <c r="CZ2" s="430"/>
      <c r="DA2" s="430"/>
      <c r="DB2" s="430"/>
      <c r="DC2" s="430"/>
      <c r="DD2" s="430"/>
      <c r="DE2" s="430"/>
      <c r="DF2" s="430"/>
      <c r="DG2" s="430"/>
      <c r="DH2" s="430"/>
      <c r="DI2" s="430"/>
      <c r="DJ2" s="430"/>
      <c r="DK2" s="430"/>
      <c r="DL2" s="430"/>
      <c r="DM2" s="430"/>
      <c r="DN2" s="430"/>
      <c r="DO2" s="430"/>
      <c r="DP2" s="430"/>
      <c r="DQ2" s="430"/>
      <c r="DR2" s="430"/>
      <c r="DS2" s="430"/>
      <c r="DT2" s="430"/>
      <c r="DU2" s="430"/>
      <c r="DV2" s="430"/>
      <c r="DW2" s="430"/>
      <c r="DX2" s="430"/>
      <c r="DY2" s="430"/>
      <c r="DZ2" s="430"/>
      <c r="EA2" s="430"/>
      <c r="EB2" s="430"/>
      <c r="EC2" s="430"/>
      <c r="ED2" s="430"/>
      <c r="EE2" s="430"/>
      <c r="EF2" s="430"/>
      <c r="EG2" s="430"/>
      <c r="EH2" s="430"/>
      <c r="EI2" s="430"/>
      <c r="EJ2" s="430"/>
      <c r="EK2" s="430"/>
      <c r="EL2" s="430"/>
      <c r="EM2" s="430"/>
      <c r="EN2" s="430"/>
      <c r="EO2" s="430"/>
      <c r="EP2" s="430"/>
      <c r="EQ2" s="430"/>
      <c r="ER2" s="430"/>
      <c r="ES2" s="430"/>
      <c r="ET2" s="430"/>
      <c r="EU2" s="430"/>
      <c r="EV2" s="430"/>
      <c r="EW2" s="430"/>
      <c r="EX2" s="430"/>
      <c r="EY2" s="430"/>
      <c r="EZ2" s="430"/>
      <c r="FA2" s="430"/>
      <c r="FB2" s="430"/>
      <c r="FC2" s="430"/>
      <c r="FD2" s="430"/>
      <c r="FE2" s="430"/>
      <c r="FF2" s="430"/>
      <c r="FG2" s="430"/>
      <c r="FH2" s="430"/>
      <c r="FI2" s="430"/>
      <c r="FJ2" s="430"/>
      <c r="FK2" s="430"/>
      <c r="FL2" s="430"/>
      <c r="FM2" s="430"/>
      <c r="FN2" s="430"/>
      <c r="FO2" s="430"/>
      <c r="FP2" s="430"/>
      <c r="FQ2" s="430"/>
      <c r="FR2" s="430"/>
      <c r="FS2" s="430"/>
      <c r="FT2" s="430"/>
      <c r="FU2" s="430"/>
      <c r="FV2" s="430"/>
      <c r="FW2" s="430"/>
      <c r="FX2" s="430"/>
      <c r="FY2" s="430"/>
      <c r="FZ2" s="430"/>
      <c r="GA2" s="430"/>
      <c r="GB2" s="430"/>
      <c r="GC2" s="430"/>
      <c r="GD2" s="430"/>
      <c r="GE2" s="430"/>
      <c r="GF2" s="430"/>
      <c r="GG2" s="430"/>
      <c r="GH2" s="430"/>
      <c r="GI2" s="430"/>
      <c r="GJ2" s="430"/>
      <c r="GK2" s="430"/>
      <c r="GL2" s="430"/>
      <c r="GM2" s="430"/>
      <c r="GN2" s="430"/>
      <c r="GO2" s="430"/>
      <c r="GP2" s="430"/>
      <c r="GQ2" s="430"/>
      <c r="GR2" s="430"/>
      <c r="GS2" s="430"/>
      <c r="GT2" s="430"/>
      <c r="GU2" s="430"/>
      <c r="GV2" s="430"/>
    </row>
    <row r="3" spans="1:204" ht="8.1" customHeight="1">
      <c r="A3" s="4"/>
      <c r="B3" s="87"/>
      <c r="C3" s="87"/>
      <c r="D3" s="88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430"/>
      <c r="AK3" s="430"/>
      <c r="AL3" s="430"/>
      <c r="AM3" s="430"/>
      <c r="AN3" s="430"/>
      <c r="AO3" s="430"/>
      <c r="AP3" s="430"/>
      <c r="AQ3" s="430"/>
      <c r="AR3" s="430"/>
      <c r="AS3" s="430"/>
      <c r="AT3" s="430"/>
      <c r="AU3" s="430"/>
      <c r="AV3" s="430"/>
      <c r="AW3" s="430"/>
      <c r="AX3" s="430"/>
      <c r="AY3" s="430"/>
      <c r="AZ3" s="430"/>
      <c r="BA3" s="430"/>
      <c r="BB3" s="430"/>
      <c r="BC3" s="430"/>
      <c r="BD3" s="430"/>
      <c r="BE3" s="430"/>
      <c r="BF3" s="430"/>
      <c r="BG3" s="430"/>
      <c r="BH3" s="430"/>
      <c r="BI3" s="430"/>
      <c r="BJ3" s="430"/>
      <c r="BK3" s="430"/>
      <c r="BL3" s="430"/>
      <c r="BM3" s="430"/>
      <c r="BN3" s="430"/>
      <c r="BO3" s="430"/>
      <c r="BP3" s="430"/>
      <c r="BQ3" s="430"/>
      <c r="BR3" s="430"/>
      <c r="BS3" s="430"/>
      <c r="BT3" s="430"/>
      <c r="BU3" s="430"/>
      <c r="BV3" s="430"/>
      <c r="BW3" s="430"/>
      <c r="BX3" s="430"/>
      <c r="BY3" s="430"/>
      <c r="BZ3" s="430"/>
      <c r="CA3" s="430"/>
      <c r="CB3" s="430"/>
      <c r="CC3" s="430"/>
      <c r="CD3" s="430"/>
      <c r="CE3" s="430"/>
      <c r="CF3" s="430"/>
      <c r="CG3" s="430"/>
      <c r="CH3" s="430"/>
      <c r="CI3" s="430"/>
      <c r="CJ3" s="430"/>
      <c r="CK3" s="430"/>
      <c r="CL3" s="430"/>
      <c r="CM3" s="430"/>
      <c r="CN3" s="430"/>
      <c r="CO3" s="430"/>
      <c r="CP3" s="430"/>
      <c r="CQ3" s="430"/>
      <c r="CR3" s="430"/>
      <c r="CS3" s="430"/>
      <c r="CT3" s="430"/>
      <c r="CU3" s="430"/>
      <c r="CV3" s="430"/>
      <c r="CW3" s="430"/>
      <c r="CX3" s="430"/>
      <c r="CY3" s="430"/>
      <c r="CZ3" s="430"/>
      <c r="DA3" s="430"/>
      <c r="DB3" s="430"/>
      <c r="DC3" s="430"/>
      <c r="DD3" s="430"/>
      <c r="DE3" s="430"/>
      <c r="DF3" s="430"/>
      <c r="DG3" s="430"/>
      <c r="DH3" s="430"/>
      <c r="DI3" s="430"/>
      <c r="DJ3" s="430"/>
      <c r="DK3" s="430"/>
      <c r="DL3" s="430"/>
      <c r="DM3" s="430"/>
      <c r="DN3" s="430"/>
      <c r="DO3" s="430"/>
      <c r="DP3" s="430"/>
      <c r="DQ3" s="430"/>
      <c r="DR3" s="430"/>
      <c r="DS3" s="430"/>
      <c r="DT3" s="430"/>
      <c r="DU3" s="430"/>
      <c r="DV3" s="430"/>
      <c r="DW3" s="430"/>
      <c r="DX3" s="430"/>
      <c r="DY3" s="430"/>
      <c r="DZ3" s="430"/>
      <c r="EA3" s="430"/>
      <c r="EB3" s="430"/>
      <c r="EC3" s="430"/>
      <c r="ED3" s="430"/>
      <c r="EE3" s="430"/>
      <c r="EF3" s="430"/>
      <c r="EG3" s="430"/>
      <c r="EH3" s="430"/>
      <c r="EI3" s="430"/>
      <c r="EJ3" s="430"/>
      <c r="EK3" s="430"/>
      <c r="EL3" s="430"/>
      <c r="EM3" s="430"/>
      <c r="EN3" s="430"/>
      <c r="EO3" s="430"/>
      <c r="EP3" s="430"/>
      <c r="EQ3" s="430"/>
      <c r="ER3" s="430"/>
      <c r="ES3" s="430"/>
      <c r="ET3" s="430"/>
      <c r="EU3" s="430"/>
      <c r="EV3" s="430"/>
      <c r="EW3" s="430"/>
      <c r="EX3" s="430"/>
      <c r="EY3" s="430"/>
      <c r="EZ3" s="430"/>
      <c r="FA3" s="430"/>
      <c r="FB3" s="430"/>
      <c r="FC3" s="430"/>
      <c r="FD3" s="430"/>
      <c r="FE3" s="430"/>
      <c r="FF3" s="430"/>
      <c r="FG3" s="430"/>
      <c r="FH3" s="430"/>
      <c r="FI3" s="430"/>
      <c r="FJ3" s="430"/>
      <c r="FK3" s="430"/>
      <c r="FL3" s="430"/>
      <c r="FM3" s="430"/>
      <c r="FN3" s="430"/>
      <c r="FO3" s="430"/>
      <c r="FP3" s="430"/>
      <c r="FQ3" s="430"/>
      <c r="FR3" s="430"/>
      <c r="FS3" s="430"/>
      <c r="FT3" s="430"/>
      <c r="FU3" s="430"/>
      <c r="FV3" s="430"/>
      <c r="FW3" s="430"/>
      <c r="FX3" s="430"/>
      <c r="FY3" s="430"/>
      <c r="FZ3" s="430"/>
      <c r="GA3" s="430"/>
      <c r="GB3" s="430"/>
      <c r="GC3" s="430"/>
      <c r="GD3" s="430"/>
      <c r="GE3" s="430"/>
      <c r="GF3" s="430"/>
      <c r="GG3" s="430"/>
      <c r="GH3" s="430"/>
      <c r="GI3" s="430"/>
      <c r="GJ3" s="430"/>
      <c r="GK3" s="430"/>
      <c r="GL3" s="430"/>
      <c r="GM3" s="430"/>
      <c r="GN3" s="430"/>
      <c r="GO3" s="430"/>
      <c r="GP3" s="430"/>
      <c r="GQ3" s="430"/>
      <c r="GR3" s="430"/>
      <c r="GS3" s="430"/>
      <c r="GT3" s="430"/>
      <c r="GU3" s="430"/>
      <c r="GV3" s="430"/>
    </row>
    <row r="4" spans="1:204" ht="8.1" customHeight="1" thickBot="1">
      <c r="A4" s="4"/>
      <c r="B4" s="6"/>
      <c r="C4" s="6"/>
      <c r="D4" s="4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  <c r="AC4" s="430"/>
      <c r="AD4" s="430"/>
      <c r="AE4" s="430"/>
      <c r="AF4" s="430"/>
      <c r="AG4" s="430"/>
      <c r="AH4" s="430"/>
      <c r="AI4" s="430"/>
      <c r="AJ4" s="430"/>
      <c r="AK4" s="430"/>
      <c r="AL4" s="430"/>
      <c r="AM4" s="430"/>
      <c r="AN4" s="430"/>
      <c r="AO4" s="430"/>
      <c r="AP4" s="430"/>
      <c r="AQ4" s="430"/>
      <c r="AR4" s="430"/>
      <c r="AS4" s="430"/>
      <c r="AT4" s="430"/>
      <c r="AU4" s="430"/>
      <c r="AV4" s="430"/>
      <c r="AW4" s="430"/>
      <c r="AX4" s="430"/>
      <c r="AY4" s="430"/>
      <c r="AZ4" s="430"/>
      <c r="BA4" s="430"/>
      <c r="BB4" s="430"/>
      <c r="BC4" s="430"/>
      <c r="BD4" s="430"/>
      <c r="BE4" s="430"/>
      <c r="BF4" s="430"/>
      <c r="BG4" s="430"/>
      <c r="BH4" s="430"/>
      <c r="BI4" s="430"/>
      <c r="BJ4" s="430"/>
      <c r="BK4" s="430"/>
      <c r="BL4" s="430"/>
      <c r="BM4" s="430"/>
      <c r="BN4" s="430"/>
      <c r="BO4" s="430"/>
      <c r="BP4" s="430"/>
      <c r="BQ4" s="430"/>
      <c r="BR4" s="430"/>
      <c r="BS4" s="430"/>
      <c r="BT4" s="430"/>
      <c r="BU4" s="430"/>
      <c r="BV4" s="430"/>
      <c r="BW4" s="430"/>
      <c r="BX4" s="430"/>
      <c r="BY4" s="430"/>
      <c r="BZ4" s="430"/>
      <c r="CA4" s="430"/>
      <c r="CB4" s="430"/>
      <c r="CC4" s="430"/>
      <c r="CD4" s="430"/>
      <c r="CE4" s="430"/>
      <c r="CF4" s="430"/>
      <c r="CG4" s="430"/>
      <c r="CH4" s="430"/>
      <c r="CI4" s="430"/>
      <c r="CJ4" s="430"/>
      <c r="CK4" s="430"/>
      <c r="CL4" s="430"/>
      <c r="CM4" s="430"/>
      <c r="CN4" s="430"/>
      <c r="CO4" s="430"/>
      <c r="CP4" s="430"/>
      <c r="CQ4" s="430"/>
      <c r="CR4" s="430"/>
      <c r="CS4" s="430"/>
      <c r="CT4" s="430"/>
      <c r="CU4" s="430"/>
      <c r="CV4" s="430"/>
      <c r="CW4" s="430"/>
      <c r="CX4" s="430"/>
      <c r="CY4" s="430"/>
      <c r="CZ4" s="430"/>
      <c r="DA4" s="430"/>
      <c r="DB4" s="430"/>
      <c r="DC4" s="430"/>
      <c r="DD4" s="430"/>
      <c r="DE4" s="430"/>
      <c r="DF4" s="430"/>
      <c r="DG4" s="430"/>
      <c r="DH4" s="430"/>
      <c r="DI4" s="430"/>
      <c r="DJ4" s="430"/>
      <c r="DK4" s="430"/>
      <c r="DL4" s="430"/>
      <c r="DM4" s="430"/>
      <c r="DN4" s="430"/>
      <c r="DO4" s="430"/>
      <c r="DP4" s="430"/>
      <c r="DQ4" s="430"/>
      <c r="DR4" s="430"/>
      <c r="DS4" s="430"/>
      <c r="DT4" s="430"/>
      <c r="DU4" s="430"/>
      <c r="DV4" s="430"/>
      <c r="DW4" s="430"/>
      <c r="DX4" s="430"/>
      <c r="DY4" s="430"/>
      <c r="DZ4" s="430"/>
      <c r="EA4" s="430"/>
      <c r="EB4" s="430"/>
      <c r="EC4" s="430"/>
      <c r="ED4" s="430"/>
      <c r="EE4" s="430"/>
      <c r="EF4" s="430"/>
      <c r="EG4" s="430"/>
      <c r="EH4" s="430"/>
      <c r="EI4" s="430"/>
      <c r="EJ4" s="430"/>
      <c r="EK4" s="430"/>
      <c r="EL4" s="430"/>
      <c r="EM4" s="430"/>
      <c r="EN4" s="430"/>
      <c r="EO4" s="430"/>
      <c r="EP4" s="430"/>
      <c r="EQ4" s="430"/>
      <c r="ER4" s="430"/>
      <c r="ES4" s="430"/>
      <c r="ET4" s="430"/>
      <c r="EU4" s="430"/>
      <c r="EV4" s="430"/>
      <c r="EW4" s="430"/>
      <c r="EX4" s="430"/>
      <c r="EY4" s="430"/>
      <c r="EZ4" s="430"/>
      <c r="FA4" s="430"/>
      <c r="FB4" s="430"/>
      <c r="FC4" s="430"/>
      <c r="FD4" s="430"/>
      <c r="FE4" s="430"/>
      <c r="FF4" s="430"/>
      <c r="FG4" s="430"/>
      <c r="FH4" s="430"/>
      <c r="FI4" s="430"/>
      <c r="FJ4" s="430"/>
      <c r="FK4" s="430"/>
      <c r="FL4" s="430"/>
      <c r="FM4" s="430"/>
      <c r="FN4" s="430"/>
      <c r="FO4" s="430"/>
      <c r="FP4" s="430"/>
      <c r="FQ4" s="430"/>
      <c r="FR4" s="430"/>
      <c r="FS4" s="430"/>
      <c r="FT4" s="430"/>
      <c r="FU4" s="430"/>
      <c r="FV4" s="430"/>
      <c r="FW4" s="430"/>
      <c r="FX4" s="430"/>
      <c r="FY4" s="430"/>
      <c r="FZ4" s="430"/>
      <c r="GA4" s="430"/>
      <c r="GB4" s="430"/>
      <c r="GC4" s="430"/>
      <c r="GD4" s="430"/>
      <c r="GE4" s="430"/>
      <c r="GF4" s="430"/>
      <c r="GG4" s="430"/>
      <c r="GH4" s="430"/>
      <c r="GI4" s="430"/>
      <c r="GJ4" s="430"/>
      <c r="GK4" s="430"/>
      <c r="GL4" s="430"/>
      <c r="GM4" s="430"/>
      <c r="GN4" s="430"/>
      <c r="GO4" s="430"/>
      <c r="GP4" s="430"/>
      <c r="GQ4" s="430"/>
      <c r="GR4" s="430"/>
      <c r="GS4" s="430"/>
      <c r="GT4" s="430"/>
      <c r="GU4" s="430"/>
      <c r="GV4" s="430"/>
    </row>
    <row r="5" spans="1:204" ht="15.95" customHeight="1">
      <c r="A5" s="86"/>
      <c r="B5" s="570" t="s">
        <v>118</v>
      </c>
      <c r="C5" s="570"/>
      <c r="D5" s="86"/>
      <c r="E5" s="558" t="s">
        <v>48</v>
      </c>
      <c r="F5" s="559"/>
      <c r="G5" s="558" t="s">
        <v>35</v>
      </c>
      <c r="H5" s="559"/>
      <c r="I5" s="558" t="s">
        <v>23</v>
      </c>
      <c r="J5" s="559"/>
      <c r="K5" s="558" t="s">
        <v>18</v>
      </c>
      <c r="L5" s="559"/>
      <c r="M5" s="558" t="s">
        <v>40</v>
      </c>
      <c r="N5" s="559"/>
      <c r="O5" s="558" t="s">
        <v>119</v>
      </c>
      <c r="P5" s="559"/>
      <c r="Q5" s="558" t="s">
        <v>52</v>
      </c>
      <c r="R5" s="559"/>
      <c r="S5" s="558" t="s">
        <v>103</v>
      </c>
      <c r="T5" s="559"/>
      <c r="U5" s="558" t="s">
        <v>75</v>
      </c>
      <c r="V5" s="559"/>
      <c r="W5" s="558" t="s">
        <v>107</v>
      </c>
      <c r="X5" s="559"/>
      <c r="Y5" s="558" t="s">
        <v>77</v>
      </c>
      <c r="Z5" s="559"/>
      <c r="AA5" s="558" t="s">
        <v>31</v>
      </c>
      <c r="AB5" s="559"/>
      <c r="AC5" s="558" t="s">
        <v>34</v>
      </c>
      <c r="AD5" s="559"/>
      <c r="AE5" s="558" t="s">
        <v>63</v>
      </c>
      <c r="AF5" s="559"/>
      <c r="AG5" s="558" t="s">
        <v>16</v>
      </c>
      <c r="AH5" s="559"/>
      <c r="AI5" s="558" t="s">
        <v>87</v>
      </c>
      <c r="AJ5" s="559"/>
      <c r="AK5" s="558" t="s">
        <v>21</v>
      </c>
      <c r="AL5" s="559"/>
      <c r="AM5" s="558" t="s">
        <v>58</v>
      </c>
      <c r="AN5" s="559"/>
      <c r="AO5" s="558" t="s">
        <v>109</v>
      </c>
      <c r="AP5" s="559"/>
      <c r="AQ5" s="558" t="s">
        <v>70</v>
      </c>
      <c r="AR5" s="559"/>
      <c r="AS5" s="558" t="s">
        <v>104</v>
      </c>
      <c r="AT5" s="559"/>
      <c r="AU5" s="558" t="s">
        <v>59</v>
      </c>
      <c r="AV5" s="559"/>
      <c r="AW5" s="558" t="s">
        <v>30</v>
      </c>
      <c r="AX5" s="559"/>
      <c r="AY5" s="558" t="s">
        <v>121</v>
      </c>
      <c r="AZ5" s="559"/>
      <c r="BA5" s="558" t="s">
        <v>32</v>
      </c>
      <c r="BB5" s="559"/>
      <c r="BC5" s="558" t="s">
        <v>97</v>
      </c>
      <c r="BD5" s="559"/>
      <c r="BE5" s="558" t="s">
        <v>112</v>
      </c>
      <c r="BF5" s="559"/>
      <c r="BG5" s="558" t="s">
        <v>55</v>
      </c>
      <c r="BH5" s="559"/>
      <c r="BI5" s="558" t="s">
        <v>81</v>
      </c>
      <c r="BJ5" s="559"/>
      <c r="BK5" s="558" t="s">
        <v>94</v>
      </c>
      <c r="BL5" s="586"/>
      <c r="BM5" s="582" t="s">
        <v>14</v>
      </c>
      <c r="BN5" s="583"/>
      <c r="BO5" s="558" t="s">
        <v>44</v>
      </c>
      <c r="BP5" s="559"/>
      <c r="BQ5" s="558" t="s">
        <v>19</v>
      </c>
      <c r="BR5" s="559"/>
      <c r="BS5" s="558" t="s">
        <v>47</v>
      </c>
      <c r="BT5" s="559"/>
      <c r="BU5" s="558" t="s">
        <v>22</v>
      </c>
      <c r="BV5" s="559"/>
      <c r="BW5" s="558" t="s">
        <v>93</v>
      </c>
      <c r="BX5" s="559"/>
      <c r="BY5" s="558" t="s">
        <v>111</v>
      </c>
      <c r="BZ5" s="559"/>
      <c r="CA5" s="558" t="s">
        <v>68</v>
      </c>
      <c r="CB5" s="559"/>
      <c r="CC5" s="558" t="s">
        <v>57</v>
      </c>
      <c r="CD5" s="559"/>
      <c r="CE5" s="558" t="s">
        <v>25</v>
      </c>
      <c r="CF5" s="559"/>
      <c r="CG5" s="558" t="s">
        <v>60</v>
      </c>
      <c r="CH5" s="559"/>
      <c r="CI5" s="558" t="s">
        <v>73</v>
      </c>
      <c r="CJ5" s="559"/>
      <c r="CK5" s="558" t="s">
        <v>100</v>
      </c>
      <c r="CL5" s="559"/>
      <c r="CM5" s="558" t="s">
        <v>102</v>
      </c>
      <c r="CN5" s="559"/>
      <c r="CO5" s="558" t="s">
        <v>72</v>
      </c>
      <c r="CP5" s="559"/>
      <c r="CQ5" s="558" t="s">
        <v>88</v>
      </c>
      <c r="CR5" s="559"/>
      <c r="CS5" s="558" t="s">
        <v>67</v>
      </c>
      <c r="CT5" s="559"/>
      <c r="CU5" s="582" t="s">
        <v>37</v>
      </c>
      <c r="CV5" s="583"/>
      <c r="CW5" s="558" t="s">
        <v>96</v>
      </c>
      <c r="CX5" s="559"/>
      <c r="CY5" s="558" t="s">
        <v>122</v>
      </c>
      <c r="CZ5" s="559"/>
      <c r="DA5" s="558" t="s">
        <v>54</v>
      </c>
      <c r="DB5" s="559"/>
      <c r="DC5" s="558" t="s">
        <v>17</v>
      </c>
      <c r="DD5" s="559"/>
      <c r="DE5" s="558" t="s">
        <v>65</v>
      </c>
      <c r="DF5" s="559"/>
      <c r="DG5" s="558" t="s">
        <v>41</v>
      </c>
      <c r="DH5" s="559"/>
      <c r="DI5" s="558" t="s">
        <v>123</v>
      </c>
      <c r="DJ5" s="559"/>
      <c r="DK5" s="558" t="s">
        <v>90</v>
      </c>
      <c r="DL5" s="559"/>
      <c r="DM5" s="558" t="s">
        <v>71</v>
      </c>
      <c r="DN5" s="559"/>
      <c r="DO5" s="558" t="s">
        <v>113</v>
      </c>
      <c r="DP5" s="559"/>
      <c r="DQ5" s="558" t="s">
        <v>66</v>
      </c>
      <c r="DR5" s="559"/>
      <c r="DS5" s="558" t="s">
        <v>78</v>
      </c>
      <c r="DT5" s="559"/>
      <c r="DU5" s="558" t="s">
        <v>62</v>
      </c>
      <c r="DV5" s="559"/>
      <c r="DW5" s="558" t="s">
        <v>98</v>
      </c>
      <c r="DX5" s="559"/>
      <c r="DY5" s="558" t="s">
        <v>82</v>
      </c>
      <c r="DZ5" s="559"/>
      <c r="EA5" s="558" t="s">
        <v>24</v>
      </c>
      <c r="EB5" s="559"/>
      <c r="EC5" s="558" t="s">
        <v>84</v>
      </c>
      <c r="ED5" s="559"/>
      <c r="EE5" s="558" t="s">
        <v>53</v>
      </c>
      <c r="EF5" s="559"/>
      <c r="EG5" s="558" t="s">
        <v>45</v>
      </c>
      <c r="EH5" s="559"/>
      <c r="EI5" s="558" t="s">
        <v>101</v>
      </c>
      <c r="EJ5" s="559"/>
      <c r="EK5" s="558" t="s">
        <v>56</v>
      </c>
      <c r="EL5" s="559"/>
      <c r="EM5" s="558" t="s">
        <v>28</v>
      </c>
      <c r="EN5" s="559"/>
      <c r="EO5" s="558" t="s">
        <v>26</v>
      </c>
      <c r="EP5" s="559"/>
      <c r="EQ5" s="582" t="s">
        <v>29</v>
      </c>
      <c r="ER5" s="583"/>
      <c r="ES5" s="558" t="s">
        <v>83</v>
      </c>
      <c r="ET5" s="559"/>
      <c r="EU5" s="558" t="s">
        <v>36</v>
      </c>
      <c r="EV5" s="559"/>
      <c r="EW5" s="558" t="s">
        <v>33</v>
      </c>
      <c r="EX5" s="559"/>
      <c r="EY5" s="558" t="s">
        <v>80</v>
      </c>
      <c r="EZ5" s="559"/>
      <c r="FA5" s="558" t="s">
        <v>15</v>
      </c>
      <c r="FB5" s="559"/>
      <c r="FC5" s="558" t="s">
        <v>42</v>
      </c>
      <c r="FD5" s="559"/>
      <c r="FE5" s="558" t="s">
        <v>79</v>
      </c>
      <c r="FF5" s="559"/>
      <c r="FG5" s="558" t="s">
        <v>49</v>
      </c>
      <c r="FH5" s="559"/>
      <c r="FI5" s="558" t="s">
        <v>51</v>
      </c>
      <c r="FJ5" s="559"/>
      <c r="FK5" s="558" t="s">
        <v>61</v>
      </c>
      <c r="FL5" s="559"/>
      <c r="FM5" s="558" t="s">
        <v>91</v>
      </c>
      <c r="FN5" s="559"/>
      <c r="FO5" s="558" t="s">
        <v>64</v>
      </c>
      <c r="FP5" s="559"/>
      <c r="FQ5" s="558" t="s">
        <v>38</v>
      </c>
      <c r="FR5" s="559"/>
      <c r="FS5" s="558" t="s">
        <v>99</v>
      </c>
      <c r="FT5" s="559"/>
      <c r="FU5" s="558" t="s">
        <v>27</v>
      </c>
      <c r="FV5" s="559"/>
      <c r="FW5" s="558" t="s">
        <v>110</v>
      </c>
      <c r="FX5" s="559"/>
      <c r="FY5" s="558" t="s">
        <v>46</v>
      </c>
      <c r="FZ5" s="559"/>
      <c r="GA5" s="558" t="s">
        <v>74</v>
      </c>
      <c r="GB5" s="559"/>
      <c r="GC5" s="530" t="s">
        <v>124</v>
      </c>
      <c r="GD5" s="531"/>
      <c r="GE5" s="558" t="s">
        <v>50</v>
      </c>
      <c r="GF5" s="559"/>
      <c r="GG5" s="558" t="s">
        <v>76</v>
      </c>
      <c r="GH5" s="559"/>
      <c r="GI5" s="558" t="s">
        <v>92</v>
      </c>
      <c r="GJ5" s="559"/>
      <c r="GK5" s="558" t="s">
        <v>125</v>
      </c>
      <c r="GL5" s="559"/>
      <c r="GM5" s="558" t="s">
        <v>95</v>
      </c>
      <c r="GN5" s="559"/>
      <c r="GO5" s="558" t="s">
        <v>43</v>
      </c>
      <c r="GP5" s="559"/>
      <c r="GQ5" s="558" t="s">
        <v>86</v>
      </c>
      <c r="GR5" s="559"/>
      <c r="GS5" s="558" t="s">
        <v>105</v>
      </c>
      <c r="GT5" s="559"/>
      <c r="GU5" s="558" t="s">
        <v>108</v>
      </c>
      <c r="GV5" s="586"/>
    </row>
    <row r="6" spans="1:204">
      <c r="A6" s="4"/>
      <c r="B6" s="571"/>
      <c r="C6" s="571"/>
      <c r="D6" s="4"/>
      <c r="E6" s="560"/>
      <c r="F6" s="561"/>
      <c r="G6" s="560"/>
      <c r="H6" s="561"/>
      <c r="I6" s="560"/>
      <c r="J6" s="561"/>
      <c r="K6" s="560"/>
      <c r="L6" s="561"/>
      <c r="M6" s="560"/>
      <c r="N6" s="561"/>
      <c r="O6" s="560"/>
      <c r="P6" s="561"/>
      <c r="Q6" s="560"/>
      <c r="R6" s="561"/>
      <c r="S6" s="560"/>
      <c r="T6" s="561"/>
      <c r="U6" s="560"/>
      <c r="V6" s="561"/>
      <c r="W6" s="560"/>
      <c r="X6" s="561"/>
      <c r="Y6" s="560"/>
      <c r="Z6" s="561"/>
      <c r="AA6" s="560"/>
      <c r="AB6" s="561"/>
      <c r="AC6" s="560"/>
      <c r="AD6" s="561"/>
      <c r="AE6" s="560"/>
      <c r="AF6" s="561"/>
      <c r="AG6" s="560"/>
      <c r="AH6" s="561"/>
      <c r="AI6" s="560"/>
      <c r="AJ6" s="561"/>
      <c r="AK6" s="560"/>
      <c r="AL6" s="561"/>
      <c r="AM6" s="560"/>
      <c r="AN6" s="561"/>
      <c r="AO6" s="560"/>
      <c r="AP6" s="561"/>
      <c r="AQ6" s="560"/>
      <c r="AR6" s="561"/>
      <c r="AS6" s="560"/>
      <c r="AT6" s="561"/>
      <c r="AU6" s="560"/>
      <c r="AV6" s="561"/>
      <c r="AW6" s="560"/>
      <c r="AX6" s="561"/>
      <c r="AY6" s="560"/>
      <c r="AZ6" s="561"/>
      <c r="BA6" s="560"/>
      <c r="BB6" s="561"/>
      <c r="BC6" s="560"/>
      <c r="BD6" s="561"/>
      <c r="BE6" s="560"/>
      <c r="BF6" s="561"/>
      <c r="BG6" s="560"/>
      <c r="BH6" s="561"/>
      <c r="BI6" s="560"/>
      <c r="BJ6" s="561"/>
      <c r="BK6" s="560"/>
      <c r="BL6" s="587"/>
      <c r="BM6" s="584"/>
      <c r="BN6" s="585"/>
      <c r="BO6" s="560"/>
      <c r="BP6" s="561"/>
      <c r="BQ6" s="560"/>
      <c r="BR6" s="561"/>
      <c r="BS6" s="560"/>
      <c r="BT6" s="561"/>
      <c r="BU6" s="560"/>
      <c r="BV6" s="561"/>
      <c r="BW6" s="560"/>
      <c r="BX6" s="561"/>
      <c r="BY6" s="560"/>
      <c r="BZ6" s="561"/>
      <c r="CA6" s="560"/>
      <c r="CB6" s="561"/>
      <c r="CC6" s="560"/>
      <c r="CD6" s="561"/>
      <c r="CE6" s="560"/>
      <c r="CF6" s="561"/>
      <c r="CG6" s="560"/>
      <c r="CH6" s="561"/>
      <c r="CI6" s="560"/>
      <c r="CJ6" s="561"/>
      <c r="CK6" s="560"/>
      <c r="CL6" s="561"/>
      <c r="CM6" s="560"/>
      <c r="CN6" s="561"/>
      <c r="CO6" s="560"/>
      <c r="CP6" s="561"/>
      <c r="CQ6" s="560"/>
      <c r="CR6" s="561"/>
      <c r="CS6" s="560"/>
      <c r="CT6" s="561"/>
      <c r="CU6" s="584"/>
      <c r="CV6" s="585"/>
      <c r="CW6" s="560"/>
      <c r="CX6" s="561"/>
      <c r="CY6" s="560"/>
      <c r="CZ6" s="561"/>
      <c r="DA6" s="560"/>
      <c r="DB6" s="561"/>
      <c r="DC6" s="560"/>
      <c r="DD6" s="561"/>
      <c r="DE6" s="560"/>
      <c r="DF6" s="561"/>
      <c r="DG6" s="560"/>
      <c r="DH6" s="561"/>
      <c r="DI6" s="560"/>
      <c r="DJ6" s="561"/>
      <c r="DK6" s="560"/>
      <c r="DL6" s="561"/>
      <c r="DM6" s="560"/>
      <c r="DN6" s="561"/>
      <c r="DO6" s="560"/>
      <c r="DP6" s="561"/>
      <c r="DQ6" s="560"/>
      <c r="DR6" s="561"/>
      <c r="DS6" s="560"/>
      <c r="DT6" s="561"/>
      <c r="DU6" s="560"/>
      <c r="DV6" s="561"/>
      <c r="DW6" s="560"/>
      <c r="DX6" s="561"/>
      <c r="DY6" s="560"/>
      <c r="DZ6" s="561"/>
      <c r="EA6" s="560"/>
      <c r="EB6" s="561"/>
      <c r="EC6" s="560"/>
      <c r="ED6" s="561"/>
      <c r="EE6" s="560"/>
      <c r="EF6" s="561"/>
      <c r="EG6" s="560"/>
      <c r="EH6" s="561"/>
      <c r="EI6" s="560"/>
      <c r="EJ6" s="561"/>
      <c r="EK6" s="560"/>
      <c r="EL6" s="561"/>
      <c r="EM6" s="560"/>
      <c r="EN6" s="561"/>
      <c r="EO6" s="560"/>
      <c r="EP6" s="561"/>
      <c r="EQ6" s="584"/>
      <c r="ER6" s="585"/>
      <c r="ES6" s="560"/>
      <c r="ET6" s="561"/>
      <c r="EU6" s="560"/>
      <c r="EV6" s="561"/>
      <c r="EW6" s="560"/>
      <c r="EX6" s="561"/>
      <c r="EY6" s="560"/>
      <c r="EZ6" s="561"/>
      <c r="FA6" s="560"/>
      <c r="FB6" s="561"/>
      <c r="FC6" s="560"/>
      <c r="FD6" s="561"/>
      <c r="FE6" s="560"/>
      <c r="FF6" s="561"/>
      <c r="FG6" s="560"/>
      <c r="FH6" s="561"/>
      <c r="FI6" s="560"/>
      <c r="FJ6" s="561"/>
      <c r="FK6" s="560"/>
      <c r="FL6" s="561"/>
      <c r="FM6" s="560"/>
      <c r="FN6" s="561"/>
      <c r="FO6" s="560"/>
      <c r="FP6" s="561"/>
      <c r="FQ6" s="560"/>
      <c r="FR6" s="561"/>
      <c r="FS6" s="560"/>
      <c r="FT6" s="561"/>
      <c r="FU6" s="560"/>
      <c r="FV6" s="561"/>
      <c r="FW6" s="560"/>
      <c r="FX6" s="561"/>
      <c r="FY6" s="560"/>
      <c r="FZ6" s="561"/>
      <c r="GA6" s="560"/>
      <c r="GB6" s="561"/>
      <c r="GC6" s="532"/>
      <c r="GD6" s="533"/>
      <c r="GE6" s="560"/>
      <c r="GF6" s="561"/>
      <c r="GG6" s="560"/>
      <c r="GH6" s="561"/>
      <c r="GI6" s="560"/>
      <c r="GJ6" s="561"/>
      <c r="GK6" s="560"/>
      <c r="GL6" s="561"/>
      <c r="GM6" s="560"/>
      <c r="GN6" s="561"/>
      <c r="GO6" s="560"/>
      <c r="GP6" s="561"/>
      <c r="GQ6" s="560"/>
      <c r="GR6" s="561"/>
      <c r="GS6" s="560"/>
      <c r="GT6" s="561"/>
      <c r="GU6" s="560"/>
      <c r="GV6" s="587"/>
    </row>
    <row r="7" spans="1:204">
      <c r="A7" s="4"/>
      <c r="B7" s="7" t="s">
        <v>126</v>
      </c>
      <c r="C7" s="572" t="s">
        <v>185</v>
      </c>
      <c r="D7" s="573"/>
      <c r="E7" s="101"/>
      <c r="F7" s="102"/>
      <c r="G7" s="101"/>
      <c r="H7" s="102"/>
      <c r="I7" s="101"/>
      <c r="J7" s="102"/>
      <c r="K7" s="101"/>
      <c r="L7" s="102"/>
      <c r="M7" s="101"/>
      <c r="N7" s="102"/>
      <c r="O7" s="101"/>
      <c r="P7" s="102"/>
      <c r="Q7" s="101"/>
      <c r="R7" s="102"/>
      <c r="S7" s="101"/>
      <c r="T7" s="102"/>
      <c r="U7" s="101"/>
      <c r="V7" s="102"/>
      <c r="W7" s="101"/>
      <c r="X7" s="102"/>
      <c r="Y7" s="101"/>
      <c r="Z7" s="102"/>
      <c r="AA7" s="101"/>
      <c r="AB7" s="102"/>
      <c r="AC7" s="101"/>
      <c r="AD7" s="102"/>
      <c r="AE7" s="101"/>
      <c r="AF7" s="102"/>
      <c r="AG7" s="101"/>
      <c r="AH7" s="102"/>
      <c r="AI7" s="101"/>
      <c r="AJ7" s="102"/>
      <c r="AK7" s="101"/>
      <c r="AL7" s="102"/>
      <c r="AM7" s="101"/>
      <c r="AN7" s="102"/>
      <c r="AO7" s="101"/>
      <c r="AP7" s="102"/>
      <c r="AQ7" s="101"/>
      <c r="AR7" s="102"/>
      <c r="AS7" s="101"/>
      <c r="AT7" s="102"/>
      <c r="AU7" s="101"/>
      <c r="AV7" s="102"/>
      <c r="AW7" s="101"/>
      <c r="AX7" s="102"/>
      <c r="AY7" s="101"/>
      <c r="AZ7" s="102"/>
      <c r="BA7" s="101"/>
      <c r="BB7" s="102"/>
      <c r="BC7" s="101"/>
      <c r="BD7" s="102"/>
      <c r="BE7" s="101"/>
      <c r="BF7" s="102"/>
      <c r="BG7" s="101"/>
      <c r="BH7" s="102"/>
      <c r="BI7" s="101"/>
      <c r="BJ7" s="102"/>
      <c r="BK7" s="101"/>
      <c r="BL7" s="102"/>
      <c r="BM7" s="180"/>
      <c r="BN7" s="181"/>
      <c r="BO7" s="101"/>
      <c r="BP7" s="102"/>
      <c r="BQ7" s="101"/>
      <c r="BR7" s="102"/>
      <c r="BS7" s="101"/>
      <c r="BT7" s="102"/>
      <c r="BU7" s="101"/>
      <c r="BV7" s="102"/>
      <c r="BW7" s="101"/>
      <c r="BX7" s="102"/>
      <c r="BY7" s="101"/>
      <c r="BZ7" s="102"/>
      <c r="CA7" s="101"/>
      <c r="CB7" s="102"/>
      <c r="CC7" s="101"/>
      <c r="CD7" s="102"/>
      <c r="CE7" s="101"/>
      <c r="CF7" s="102"/>
      <c r="CG7" s="101"/>
      <c r="CH7" s="102"/>
      <c r="CI7" s="101"/>
      <c r="CJ7" s="102"/>
      <c r="CK7" s="101"/>
      <c r="CL7" s="102"/>
      <c r="CM7" s="101"/>
      <c r="CN7" s="102"/>
      <c r="CO7" s="101"/>
      <c r="CP7" s="102"/>
      <c r="CQ7" s="101"/>
      <c r="CR7" s="102"/>
      <c r="CS7" s="101"/>
      <c r="CT7" s="102"/>
      <c r="CU7" s="180"/>
      <c r="CV7" s="181"/>
      <c r="CW7" s="101"/>
      <c r="CX7" s="102"/>
      <c r="CY7" s="101"/>
      <c r="CZ7" s="102"/>
      <c r="DA7" s="101"/>
      <c r="DB7" s="102"/>
      <c r="DC7" s="101"/>
      <c r="DD7" s="102"/>
      <c r="DE7" s="101"/>
      <c r="DF7" s="102"/>
      <c r="DG7" s="101"/>
      <c r="DH7" s="102"/>
      <c r="DI7" s="101"/>
      <c r="DJ7" s="102"/>
      <c r="DK7" s="101"/>
      <c r="DL7" s="102"/>
      <c r="DM7" s="101"/>
      <c r="DN7" s="102"/>
      <c r="DO7" s="101"/>
      <c r="DP7" s="102"/>
      <c r="DQ7" s="101"/>
      <c r="DR7" s="102"/>
      <c r="DS7" s="101"/>
      <c r="DT7" s="102"/>
      <c r="DU7" s="101"/>
      <c r="DV7" s="102"/>
      <c r="DW7" s="101"/>
      <c r="DX7" s="102"/>
      <c r="DY7" s="101"/>
      <c r="DZ7" s="102"/>
      <c r="EA7" s="101"/>
      <c r="EB7" s="102"/>
      <c r="EC7" s="101"/>
      <c r="ED7" s="102"/>
      <c r="EE7" s="101"/>
      <c r="EF7" s="102"/>
      <c r="EG7" s="101"/>
      <c r="EH7" s="102"/>
      <c r="EI7" s="101"/>
      <c r="EJ7" s="102"/>
      <c r="EK7" s="101"/>
      <c r="EL7" s="102"/>
      <c r="EM7" s="101"/>
      <c r="EN7" s="102"/>
      <c r="EO7" s="101"/>
      <c r="EP7" s="102"/>
      <c r="EQ7" s="180"/>
      <c r="ER7" s="181"/>
      <c r="ES7" s="101"/>
      <c r="ET7" s="102"/>
      <c r="EU7" s="101"/>
      <c r="EV7" s="102"/>
      <c r="EW7" s="101"/>
      <c r="EX7" s="102"/>
      <c r="EY7" s="101"/>
      <c r="EZ7" s="102"/>
      <c r="FA7" s="101"/>
      <c r="FB7" s="102"/>
      <c r="FC7" s="101"/>
      <c r="FD7" s="102"/>
      <c r="FE7" s="101"/>
      <c r="FF7" s="102"/>
      <c r="FG7" s="101"/>
      <c r="FH7" s="102"/>
      <c r="FI7" s="101"/>
      <c r="FJ7" s="102"/>
      <c r="FK7" s="101"/>
      <c r="FL7" s="102"/>
      <c r="FM7" s="101"/>
      <c r="FN7" s="102"/>
      <c r="FO7" s="101"/>
      <c r="FP7" s="102"/>
      <c r="FQ7" s="101"/>
      <c r="FR7" s="102"/>
      <c r="FS7" s="101"/>
      <c r="FT7" s="102"/>
      <c r="FU7" s="101"/>
      <c r="FV7" s="102"/>
      <c r="FW7" s="101"/>
      <c r="FX7" s="102"/>
      <c r="FY7" s="101"/>
      <c r="FZ7" s="102"/>
      <c r="GA7" s="101"/>
      <c r="GB7" s="102"/>
      <c r="GC7" s="101"/>
      <c r="GD7" s="102"/>
      <c r="GE7" s="101"/>
      <c r="GF7" s="102"/>
      <c r="GG7" s="101"/>
      <c r="GH7" s="102"/>
      <c r="GI7" s="101"/>
      <c r="GJ7" s="102"/>
      <c r="GK7" s="101"/>
      <c r="GL7" s="102"/>
      <c r="GM7" s="101"/>
      <c r="GN7" s="102"/>
      <c r="GO7" s="101"/>
      <c r="GP7" s="102"/>
      <c r="GQ7" s="101"/>
      <c r="GR7" s="102"/>
      <c r="GS7" s="101"/>
      <c r="GT7" s="102"/>
      <c r="GU7" s="101"/>
      <c r="GV7" s="102"/>
    </row>
    <row r="8" spans="1:204" ht="72" customHeight="1">
      <c r="A8" s="4"/>
      <c r="B8" s="89"/>
      <c r="C8" s="25" t="s">
        <v>128</v>
      </c>
      <c r="D8" s="12" t="s">
        <v>186</v>
      </c>
      <c r="E8" s="103" t="s">
        <v>130</v>
      </c>
      <c r="F8" s="104">
        <v>0</v>
      </c>
      <c r="G8" s="103" t="s">
        <v>154</v>
      </c>
      <c r="H8" s="104">
        <v>0</v>
      </c>
      <c r="I8" s="103" t="s">
        <v>154</v>
      </c>
      <c r="J8" s="104">
        <v>0</v>
      </c>
      <c r="K8" s="103" t="s">
        <v>154</v>
      </c>
      <c r="L8" s="104">
        <v>0</v>
      </c>
      <c r="M8" s="103" t="s">
        <v>154</v>
      </c>
      <c r="N8" s="104">
        <v>0</v>
      </c>
      <c r="O8" s="103" t="s">
        <v>154</v>
      </c>
      <c r="P8" s="104">
        <v>0</v>
      </c>
      <c r="Q8" s="103" t="s">
        <v>154</v>
      </c>
      <c r="R8" s="104">
        <v>0</v>
      </c>
      <c r="S8" s="103" t="s">
        <v>154</v>
      </c>
      <c r="T8" s="104">
        <v>0</v>
      </c>
      <c r="U8" s="103" t="s">
        <v>154</v>
      </c>
      <c r="V8" s="104">
        <v>0</v>
      </c>
      <c r="W8" s="103" t="s">
        <v>154</v>
      </c>
      <c r="X8" s="104">
        <v>0</v>
      </c>
      <c r="Y8" s="103" t="s">
        <v>154</v>
      </c>
      <c r="Z8" s="104">
        <v>0</v>
      </c>
      <c r="AA8" s="103" t="s">
        <v>154</v>
      </c>
      <c r="AB8" s="104">
        <v>0</v>
      </c>
      <c r="AC8" s="103" t="s">
        <v>154</v>
      </c>
      <c r="AD8" s="104">
        <v>0</v>
      </c>
      <c r="AE8" s="103" t="s">
        <v>154</v>
      </c>
      <c r="AF8" s="104">
        <v>0</v>
      </c>
      <c r="AG8" s="103" t="s">
        <v>154</v>
      </c>
      <c r="AH8" s="104">
        <v>0</v>
      </c>
      <c r="AI8" s="103" t="s">
        <v>154</v>
      </c>
      <c r="AJ8" s="104">
        <v>0</v>
      </c>
      <c r="AK8" s="103" t="s">
        <v>154</v>
      </c>
      <c r="AL8" s="104">
        <v>0</v>
      </c>
      <c r="AM8" s="103" t="s">
        <v>154</v>
      </c>
      <c r="AN8" s="104">
        <v>0</v>
      </c>
      <c r="AO8" s="103" t="s">
        <v>154</v>
      </c>
      <c r="AP8" s="104">
        <v>0</v>
      </c>
      <c r="AQ8" s="103" t="s">
        <v>154</v>
      </c>
      <c r="AR8" s="104">
        <v>0</v>
      </c>
      <c r="AS8" s="103" t="s">
        <v>154</v>
      </c>
      <c r="AT8" s="104">
        <v>0</v>
      </c>
      <c r="AU8" s="103" t="s">
        <v>154</v>
      </c>
      <c r="AV8" s="104">
        <v>0</v>
      </c>
      <c r="AW8" s="103" t="s">
        <v>154</v>
      </c>
      <c r="AX8" s="104">
        <v>0</v>
      </c>
      <c r="AY8" s="103" t="s">
        <v>154</v>
      </c>
      <c r="AZ8" s="104">
        <v>0</v>
      </c>
      <c r="BA8" s="103" t="s">
        <v>154</v>
      </c>
      <c r="BB8" s="104">
        <v>0</v>
      </c>
      <c r="BC8" s="103" t="s">
        <v>130</v>
      </c>
      <c r="BD8" s="104">
        <v>0</v>
      </c>
      <c r="BE8" s="103" t="s">
        <v>154</v>
      </c>
      <c r="BF8" s="104">
        <v>0</v>
      </c>
      <c r="BG8" s="103" t="s">
        <v>154</v>
      </c>
      <c r="BH8" s="104">
        <v>0</v>
      </c>
      <c r="BI8" s="103" t="s">
        <v>154</v>
      </c>
      <c r="BJ8" s="104">
        <v>0</v>
      </c>
      <c r="BK8" s="103" t="s">
        <v>130</v>
      </c>
      <c r="BL8" s="104">
        <v>0</v>
      </c>
      <c r="BM8" s="186" t="s">
        <v>154</v>
      </c>
      <c r="BN8" s="182">
        <f>IF(BM8="No",0,(IF(BM8="Yes",10,(IF(BM8="Unknown",0," ")))))</f>
        <v>0</v>
      </c>
      <c r="BO8" s="103" t="s">
        <v>154</v>
      </c>
      <c r="BP8" s="104">
        <v>0</v>
      </c>
      <c r="BQ8" s="103" t="s">
        <v>131</v>
      </c>
      <c r="BR8" s="104">
        <v>10</v>
      </c>
      <c r="BS8" s="103" t="s">
        <v>154</v>
      </c>
      <c r="BT8" s="104">
        <v>0</v>
      </c>
      <c r="BU8" s="103" t="s">
        <v>154</v>
      </c>
      <c r="BV8" s="104">
        <v>0</v>
      </c>
      <c r="BW8" s="103" t="s">
        <v>154</v>
      </c>
      <c r="BX8" s="104">
        <v>0</v>
      </c>
      <c r="BY8" s="103" t="s">
        <v>154</v>
      </c>
      <c r="BZ8" s="104">
        <v>0</v>
      </c>
      <c r="CA8" s="103" t="s">
        <v>154</v>
      </c>
      <c r="CB8" s="104">
        <v>0</v>
      </c>
      <c r="CC8" s="103" t="s">
        <v>154</v>
      </c>
      <c r="CD8" s="104">
        <v>0</v>
      </c>
      <c r="CE8" s="103" t="s">
        <v>154</v>
      </c>
      <c r="CF8" s="104">
        <v>0</v>
      </c>
      <c r="CG8" s="103" t="s">
        <v>154</v>
      </c>
      <c r="CH8" s="104">
        <v>0</v>
      </c>
      <c r="CI8" s="103" t="s">
        <v>154</v>
      </c>
      <c r="CJ8" s="104">
        <v>0</v>
      </c>
      <c r="CK8" s="103" t="s">
        <v>154</v>
      </c>
      <c r="CL8" s="104">
        <v>0</v>
      </c>
      <c r="CM8" s="103" t="s">
        <v>154</v>
      </c>
      <c r="CN8" s="104">
        <v>0</v>
      </c>
      <c r="CO8" s="103" t="s">
        <v>154</v>
      </c>
      <c r="CP8" s="104">
        <v>0</v>
      </c>
      <c r="CQ8" s="103" t="s">
        <v>154</v>
      </c>
      <c r="CR8" s="104">
        <v>0</v>
      </c>
      <c r="CS8" s="103" t="s">
        <v>154</v>
      </c>
      <c r="CT8" s="104">
        <v>0</v>
      </c>
      <c r="CU8" s="186" t="s">
        <v>154</v>
      </c>
      <c r="CV8" s="182">
        <f>IF(CU8="No",0,(IF(CU8="Yes",10,(IF(CU8="Unknown",0," ")))))</f>
        <v>0</v>
      </c>
      <c r="CW8" s="103" t="s">
        <v>154</v>
      </c>
      <c r="CX8" s="104">
        <v>0</v>
      </c>
      <c r="CY8" s="103" t="s">
        <v>154</v>
      </c>
      <c r="CZ8" s="104">
        <v>0</v>
      </c>
      <c r="DA8" s="103" t="s">
        <v>154</v>
      </c>
      <c r="DB8" s="104">
        <v>0</v>
      </c>
      <c r="DC8" s="103" t="s">
        <v>154</v>
      </c>
      <c r="DD8" s="104">
        <v>0</v>
      </c>
      <c r="DE8" s="103" t="s">
        <v>154</v>
      </c>
      <c r="DF8" s="104">
        <v>0</v>
      </c>
      <c r="DG8" s="103" t="s">
        <v>154</v>
      </c>
      <c r="DH8" s="104">
        <v>0</v>
      </c>
      <c r="DI8" s="103" t="s">
        <v>154</v>
      </c>
      <c r="DJ8" s="104">
        <v>0</v>
      </c>
      <c r="DK8" s="103" t="s">
        <v>154</v>
      </c>
      <c r="DL8" s="104">
        <v>0</v>
      </c>
      <c r="DM8" s="103" t="s">
        <v>154</v>
      </c>
      <c r="DN8" s="104">
        <v>0</v>
      </c>
      <c r="DO8" s="103" t="s">
        <v>154</v>
      </c>
      <c r="DP8" s="104">
        <v>0</v>
      </c>
      <c r="DQ8" s="103" t="s">
        <v>154</v>
      </c>
      <c r="DR8" s="104">
        <v>0</v>
      </c>
      <c r="DS8" s="103" t="s">
        <v>154</v>
      </c>
      <c r="DT8" s="104">
        <v>0</v>
      </c>
      <c r="DU8" s="103" t="s">
        <v>154</v>
      </c>
      <c r="DV8" s="104">
        <v>0</v>
      </c>
      <c r="DW8" s="103" t="s">
        <v>154</v>
      </c>
      <c r="DX8" s="104">
        <v>0</v>
      </c>
      <c r="DY8" s="103" t="s">
        <v>154</v>
      </c>
      <c r="DZ8" s="104">
        <v>0</v>
      </c>
      <c r="EA8" s="103" t="s">
        <v>154</v>
      </c>
      <c r="EB8" s="104">
        <v>0</v>
      </c>
      <c r="EC8" s="103" t="s">
        <v>154</v>
      </c>
      <c r="ED8" s="104">
        <v>0</v>
      </c>
      <c r="EE8" s="103" t="s">
        <v>154</v>
      </c>
      <c r="EF8" s="104">
        <v>0</v>
      </c>
      <c r="EG8" s="103" t="s">
        <v>131</v>
      </c>
      <c r="EH8" s="104">
        <v>10</v>
      </c>
      <c r="EI8" s="103" t="s">
        <v>154</v>
      </c>
      <c r="EJ8" s="104">
        <v>0</v>
      </c>
      <c r="EK8" s="103" t="s">
        <v>154</v>
      </c>
      <c r="EL8" s="104">
        <v>0</v>
      </c>
      <c r="EM8" s="103" t="s">
        <v>154</v>
      </c>
      <c r="EN8" s="104">
        <v>0</v>
      </c>
      <c r="EO8" s="103" t="s">
        <v>154</v>
      </c>
      <c r="EP8" s="104">
        <v>0</v>
      </c>
      <c r="EQ8" s="186" t="s">
        <v>154</v>
      </c>
      <c r="ER8" s="182">
        <f>IF(EQ8="No",0,(IF(EQ8="Yes",10,(IF(EQ8="Unknown",0," ")))))</f>
        <v>0</v>
      </c>
      <c r="ES8" s="103" t="s">
        <v>154</v>
      </c>
      <c r="ET8" s="104">
        <v>0</v>
      </c>
      <c r="EU8" s="103" t="s">
        <v>154</v>
      </c>
      <c r="EV8" s="104">
        <v>0</v>
      </c>
      <c r="EW8" s="103" t="s">
        <v>130</v>
      </c>
      <c r="EX8" s="104">
        <v>0</v>
      </c>
      <c r="EY8" s="103" t="s">
        <v>154</v>
      </c>
      <c r="EZ8" s="104">
        <v>0</v>
      </c>
      <c r="FA8" s="103" t="s">
        <v>154</v>
      </c>
      <c r="FB8" s="104">
        <v>0</v>
      </c>
      <c r="FC8" s="103" t="s">
        <v>154</v>
      </c>
      <c r="FD8" s="104">
        <v>0</v>
      </c>
      <c r="FE8" s="103" t="s">
        <v>154</v>
      </c>
      <c r="FF8" s="104">
        <v>0</v>
      </c>
      <c r="FG8" s="103" t="s">
        <v>154</v>
      </c>
      <c r="FH8" s="104">
        <v>0</v>
      </c>
      <c r="FI8" s="103" t="s">
        <v>154</v>
      </c>
      <c r="FJ8" s="104">
        <v>0</v>
      </c>
      <c r="FK8" s="103" t="s">
        <v>154</v>
      </c>
      <c r="FL8" s="104">
        <v>0</v>
      </c>
      <c r="FM8" s="103" t="s">
        <v>154</v>
      </c>
      <c r="FN8" s="104">
        <v>0</v>
      </c>
      <c r="FO8" s="103" t="s">
        <v>154</v>
      </c>
      <c r="FP8" s="104">
        <v>0</v>
      </c>
      <c r="FQ8" s="103" t="s">
        <v>154</v>
      </c>
      <c r="FR8" s="104">
        <v>0</v>
      </c>
      <c r="FS8" s="103" t="s">
        <v>154</v>
      </c>
      <c r="FT8" s="104">
        <v>0</v>
      </c>
      <c r="FU8" s="103" t="s">
        <v>154</v>
      </c>
      <c r="FV8" s="104">
        <v>0</v>
      </c>
      <c r="FW8" s="103" t="s">
        <v>154</v>
      </c>
      <c r="FX8" s="104">
        <v>0</v>
      </c>
      <c r="FY8" s="103" t="s">
        <v>154</v>
      </c>
      <c r="FZ8" s="104">
        <v>0</v>
      </c>
      <c r="GA8" s="103" t="s">
        <v>154</v>
      </c>
      <c r="GB8" s="104">
        <v>0</v>
      </c>
      <c r="GC8" s="103" t="s">
        <v>154</v>
      </c>
      <c r="GD8" s="104">
        <v>0</v>
      </c>
      <c r="GE8" s="103" t="s">
        <v>154</v>
      </c>
      <c r="GF8" s="104">
        <v>0</v>
      </c>
      <c r="GG8" s="103" t="s">
        <v>154</v>
      </c>
      <c r="GH8" s="104">
        <v>0</v>
      </c>
      <c r="GI8" s="103" t="s">
        <v>154</v>
      </c>
      <c r="GJ8" s="104">
        <v>0</v>
      </c>
      <c r="GK8" s="103" t="s">
        <v>154</v>
      </c>
      <c r="GL8" s="104">
        <v>0</v>
      </c>
      <c r="GM8" s="103" t="s">
        <v>154</v>
      </c>
      <c r="GN8" s="104">
        <v>0</v>
      </c>
      <c r="GO8" s="103" t="s">
        <v>154</v>
      </c>
      <c r="GP8" s="104">
        <v>0</v>
      </c>
      <c r="GQ8" s="103" t="s">
        <v>154</v>
      </c>
      <c r="GR8" s="104">
        <v>0</v>
      </c>
      <c r="GS8" s="103" t="s">
        <v>154</v>
      </c>
      <c r="GT8" s="104">
        <v>0</v>
      </c>
      <c r="GU8" s="103" t="s">
        <v>154</v>
      </c>
      <c r="GV8" s="104">
        <v>0</v>
      </c>
    </row>
    <row r="9" spans="1:204">
      <c r="A9" s="4"/>
      <c r="B9" s="38"/>
      <c r="C9" s="39" t="s">
        <v>132</v>
      </c>
      <c r="D9" s="90" t="s">
        <v>187</v>
      </c>
      <c r="E9" s="103"/>
      <c r="F9" s="75" t="s">
        <v>134</v>
      </c>
      <c r="G9" s="103"/>
      <c r="H9" s="75" t="s">
        <v>134</v>
      </c>
      <c r="I9" s="103"/>
      <c r="J9" s="75" t="s">
        <v>134</v>
      </c>
      <c r="K9" s="103"/>
      <c r="L9" s="75" t="s">
        <v>134</v>
      </c>
      <c r="M9" s="103"/>
      <c r="N9" s="75" t="s">
        <v>134</v>
      </c>
      <c r="O9" s="103"/>
      <c r="P9" s="75" t="s">
        <v>134</v>
      </c>
      <c r="Q9" s="103"/>
      <c r="R9" s="75" t="s">
        <v>134</v>
      </c>
      <c r="S9" s="103"/>
      <c r="T9" s="75" t="s">
        <v>134</v>
      </c>
      <c r="U9" s="103"/>
      <c r="V9" s="75" t="s">
        <v>134</v>
      </c>
      <c r="W9" s="103"/>
      <c r="X9" s="75" t="s">
        <v>134</v>
      </c>
      <c r="Y9" s="103"/>
      <c r="Z9" s="75" t="s">
        <v>134</v>
      </c>
      <c r="AA9" s="103"/>
      <c r="AB9" s="75" t="s">
        <v>134</v>
      </c>
      <c r="AC9" s="103"/>
      <c r="AD9" s="75" t="s">
        <v>134</v>
      </c>
      <c r="AE9" s="103"/>
      <c r="AF9" s="75" t="s">
        <v>134</v>
      </c>
      <c r="AG9" s="103"/>
      <c r="AH9" s="75" t="s">
        <v>134</v>
      </c>
      <c r="AI9" s="103"/>
      <c r="AJ9" s="75" t="s">
        <v>134</v>
      </c>
      <c r="AK9" s="103"/>
      <c r="AL9" s="75" t="s">
        <v>134</v>
      </c>
      <c r="AM9" s="103"/>
      <c r="AN9" s="75" t="s">
        <v>134</v>
      </c>
      <c r="AO9" s="103"/>
      <c r="AP9" s="75" t="s">
        <v>134</v>
      </c>
      <c r="AQ9" s="103"/>
      <c r="AR9" s="75" t="s">
        <v>134</v>
      </c>
      <c r="AS9" s="103"/>
      <c r="AT9" s="75" t="s">
        <v>134</v>
      </c>
      <c r="AU9" s="103"/>
      <c r="AV9" s="75" t="s">
        <v>134</v>
      </c>
      <c r="AW9" s="103"/>
      <c r="AX9" s="75" t="s">
        <v>134</v>
      </c>
      <c r="AY9" s="103"/>
      <c r="AZ9" s="75" t="s">
        <v>134</v>
      </c>
      <c r="BA9" s="103"/>
      <c r="BB9" s="75" t="s">
        <v>134</v>
      </c>
      <c r="BC9" s="103"/>
      <c r="BD9" s="75" t="s">
        <v>134</v>
      </c>
      <c r="BE9" s="103"/>
      <c r="BF9" s="75" t="s">
        <v>134</v>
      </c>
      <c r="BG9" s="103"/>
      <c r="BH9" s="75" t="s">
        <v>134</v>
      </c>
      <c r="BI9" s="103"/>
      <c r="BJ9" s="75" t="s">
        <v>134</v>
      </c>
      <c r="BK9" s="103"/>
      <c r="BL9" s="75" t="s">
        <v>134</v>
      </c>
      <c r="BM9" s="186"/>
      <c r="BN9" s="183" t="str">
        <f>IF(BM8="No","N/A",IF(BM8="Unknown","N/A",IF(BM9="No",0,(IF(BM9="Yes",10,IF(BM9="Sometimes",5,(IF(BM9="Unknown",0," "))))))))</f>
        <v>N/A</v>
      </c>
      <c r="BO9" s="103"/>
      <c r="BP9" s="75" t="s">
        <v>134</v>
      </c>
      <c r="BQ9" s="103"/>
      <c r="BR9" s="75" t="s">
        <v>135</v>
      </c>
      <c r="BS9" s="103"/>
      <c r="BT9" s="75" t="s">
        <v>134</v>
      </c>
      <c r="BU9" s="103"/>
      <c r="BV9" s="75" t="s">
        <v>134</v>
      </c>
      <c r="BW9" s="103"/>
      <c r="BX9" s="75" t="s">
        <v>134</v>
      </c>
      <c r="BY9" s="103"/>
      <c r="BZ9" s="75" t="s">
        <v>134</v>
      </c>
      <c r="CA9" s="103"/>
      <c r="CB9" s="75" t="s">
        <v>134</v>
      </c>
      <c r="CC9" s="103"/>
      <c r="CD9" s="75" t="s">
        <v>134</v>
      </c>
      <c r="CE9" s="103"/>
      <c r="CF9" s="75" t="s">
        <v>134</v>
      </c>
      <c r="CG9" s="103"/>
      <c r="CH9" s="75" t="s">
        <v>134</v>
      </c>
      <c r="CI9" s="103"/>
      <c r="CJ9" s="75" t="s">
        <v>134</v>
      </c>
      <c r="CK9" s="103"/>
      <c r="CL9" s="75" t="s">
        <v>134</v>
      </c>
      <c r="CM9" s="103"/>
      <c r="CN9" s="75" t="s">
        <v>134</v>
      </c>
      <c r="CO9" s="103"/>
      <c r="CP9" s="75" t="s">
        <v>134</v>
      </c>
      <c r="CQ9" s="103"/>
      <c r="CR9" s="75" t="s">
        <v>134</v>
      </c>
      <c r="CS9" s="103"/>
      <c r="CT9" s="75" t="s">
        <v>134</v>
      </c>
      <c r="CU9" s="186"/>
      <c r="CV9" s="183" t="str">
        <f>IF(CU8="No","N/A",IF(CU8="Unknown","N/A",IF(CU9="No",0,(IF(CU9="Yes",10,IF(CU9="Sometimes",5,(IF(CU9="Unknown",0," "))))))))</f>
        <v>N/A</v>
      </c>
      <c r="CW9" s="103"/>
      <c r="CX9" s="75" t="s">
        <v>134</v>
      </c>
      <c r="CY9" s="103"/>
      <c r="CZ9" s="75" t="s">
        <v>134</v>
      </c>
      <c r="DA9" s="103"/>
      <c r="DB9" s="75" t="s">
        <v>134</v>
      </c>
      <c r="DC9" s="103"/>
      <c r="DD9" s="75" t="s">
        <v>134</v>
      </c>
      <c r="DE9" s="103"/>
      <c r="DF9" s="75" t="s">
        <v>134</v>
      </c>
      <c r="DG9" s="103"/>
      <c r="DH9" s="75" t="s">
        <v>134</v>
      </c>
      <c r="DI9" s="103"/>
      <c r="DJ9" s="75" t="s">
        <v>134</v>
      </c>
      <c r="DK9" s="103"/>
      <c r="DL9" s="75" t="s">
        <v>134</v>
      </c>
      <c r="DM9" s="103"/>
      <c r="DN9" s="75" t="s">
        <v>134</v>
      </c>
      <c r="DO9" s="103"/>
      <c r="DP9" s="75" t="s">
        <v>134</v>
      </c>
      <c r="DQ9" s="103"/>
      <c r="DR9" s="75" t="s">
        <v>134</v>
      </c>
      <c r="DS9" s="103"/>
      <c r="DT9" s="75" t="s">
        <v>134</v>
      </c>
      <c r="DU9" s="103"/>
      <c r="DV9" s="75" t="s">
        <v>134</v>
      </c>
      <c r="DW9" s="103"/>
      <c r="DX9" s="75" t="s">
        <v>134</v>
      </c>
      <c r="DY9" s="103"/>
      <c r="DZ9" s="75" t="s">
        <v>134</v>
      </c>
      <c r="EA9" s="103"/>
      <c r="EB9" s="75" t="s">
        <v>134</v>
      </c>
      <c r="EC9" s="103"/>
      <c r="ED9" s="75" t="s">
        <v>134</v>
      </c>
      <c r="EE9" s="103"/>
      <c r="EF9" s="75" t="s">
        <v>134</v>
      </c>
      <c r="EG9" s="103" t="s">
        <v>131</v>
      </c>
      <c r="EH9" s="75">
        <v>10</v>
      </c>
      <c r="EI9" s="103"/>
      <c r="EJ9" s="75" t="s">
        <v>134</v>
      </c>
      <c r="EK9" s="103"/>
      <c r="EL9" s="75" t="s">
        <v>134</v>
      </c>
      <c r="EM9" s="103"/>
      <c r="EN9" s="75" t="s">
        <v>134</v>
      </c>
      <c r="EO9" s="103"/>
      <c r="EP9" s="75" t="s">
        <v>134</v>
      </c>
      <c r="EQ9" s="186"/>
      <c r="ER9" s="183" t="str">
        <f>IF(EQ8="No","N/A",IF(EQ8="Unknown","N/A",IF(EQ9="No",0,(IF(EQ9="Yes",10,IF(EQ9="Sometimes",5,(IF(EQ9="Unknown",0," "))))))))</f>
        <v>N/A</v>
      </c>
      <c r="ES9" s="103"/>
      <c r="ET9" s="75" t="s">
        <v>134</v>
      </c>
      <c r="EU9" s="103"/>
      <c r="EV9" s="75" t="s">
        <v>134</v>
      </c>
      <c r="EW9" s="103"/>
      <c r="EX9" s="75" t="s">
        <v>134</v>
      </c>
      <c r="EY9" s="103"/>
      <c r="EZ9" s="75" t="s">
        <v>134</v>
      </c>
      <c r="FA9" s="103"/>
      <c r="FB9" s="75" t="s">
        <v>134</v>
      </c>
      <c r="FC9" s="103"/>
      <c r="FD9" s="75" t="s">
        <v>134</v>
      </c>
      <c r="FE9" s="103"/>
      <c r="FF9" s="75" t="s">
        <v>134</v>
      </c>
      <c r="FG9" s="103"/>
      <c r="FH9" s="75" t="s">
        <v>134</v>
      </c>
      <c r="FI9" s="103"/>
      <c r="FJ9" s="75" t="s">
        <v>134</v>
      </c>
      <c r="FK9" s="103"/>
      <c r="FL9" s="75" t="s">
        <v>134</v>
      </c>
      <c r="FM9" s="103"/>
      <c r="FN9" s="75" t="s">
        <v>134</v>
      </c>
      <c r="FO9" s="103"/>
      <c r="FP9" s="75" t="s">
        <v>134</v>
      </c>
      <c r="FQ9" s="103"/>
      <c r="FR9" s="75" t="s">
        <v>134</v>
      </c>
      <c r="FS9" s="103"/>
      <c r="FT9" s="75" t="s">
        <v>134</v>
      </c>
      <c r="FU9" s="103"/>
      <c r="FV9" s="75" t="s">
        <v>134</v>
      </c>
      <c r="FW9" s="103"/>
      <c r="FX9" s="75" t="s">
        <v>134</v>
      </c>
      <c r="FY9" s="103"/>
      <c r="FZ9" s="75" t="s">
        <v>134</v>
      </c>
      <c r="GA9" s="103"/>
      <c r="GB9" s="75" t="s">
        <v>134</v>
      </c>
      <c r="GC9" s="103"/>
      <c r="GD9" s="75" t="s">
        <v>134</v>
      </c>
      <c r="GE9" s="103"/>
      <c r="GF9" s="75" t="s">
        <v>134</v>
      </c>
      <c r="GG9" s="103"/>
      <c r="GH9" s="75" t="s">
        <v>134</v>
      </c>
      <c r="GI9" s="103"/>
      <c r="GJ9" s="75" t="s">
        <v>134</v>
      </c>
      <c r="GK9" s="103"/>
      <c r="GL9" s="75" t="s">
        <v>134</v>
      </c>
      <c r="GM9" s="103"/>
      <c r="GN9" s="75" t="s">
        <v>134</v>
      </c>
      <c r="GO9" s="103"/>
      <c r="GP9" s="75" t="s">
        <v>134</v>
      </c>
      <c r="GQ9" s="103"/>
      <c r="GR9" s="75" t="s">
        <v>134</v>
      </c>
      <c r="GS9" s="103"/>
      <c r="GT9" s="75" t="s">
        <v>134</v>
      </c>
      <c r="GU9" s="103"/>
      <c r="GV9" s="75" t="s">
        <v>134</v>
      </c>
    </row>
    <row r="10" spans="1:204">
      <c r="A10" s="4"/>
      <c r="B10" s="18" t="s">
        <v>146</v>
      </c>
      <c r="C10" s="91" t="s">
        <v>188</v>
      </c>
      <c r="D10" s="4"/>
      <c r="E10" s="105"/>
      <c r="F10" s="106"/>
      <c r="G10" s="105"/>
      <c r="H10" s="106"/>
      <c r="I10" s="105"/>
      <c r="J10" s="106"/>
      <c r="K10" s="105"/>
      <c r="L10" s="106"/>
      <c r="M10" s="105"/>
      <c r="N10" s="106"/>
      <c r="O10" s="105"/>
      <c r="P10" s="106"/>
      <c r="Q10" s="105"/>
      <c r="R10" s="106"/>
      <c r="S10" s="105"/>
      <c r="T10" s="106"/>
      <c r="U10" s="105"/>
      <c r="V10" s="106"/>
      <c r="W10" s="105"/>
      <c r="X10" s="106"/>
      <c r="Y10" s="105"/>
      <c r="Z10" s="106"/>
      <c r="AA10" s="105"/>
      <c r="AB10" s="106"/>
      <c r="AC10" s="105"/>
      <c r="AD10" s="106"/>
      <c r="AE10" s="105"/>
      <c r="AF10" s="106"/>
      <c r="AG10" s="105"/>
      <c r="AH10" s="106"/>
      <c r="AI10" s="105"/>
      <c r="AJ10" s="106"/>
      <c r="AK10" s="105"/>
      <c r="AL10" s="106"/>
      <c r="AM10" s="105"/>
      <c r="AN10" s="106"/>
      <c r="AO10" s="105"/>
      <c r="AP10" s="106"/>
      <c r="AQ10" s="105"/>
      <c r="AR10" s="106"/>
      <c r="AS10" s="105"/>
      <c r="AT10" s="106"/>
      <c r="AU10" s="105"/>
      <c r="AV10" s="106"/>
      <c r="AW10" s="105"/>
      <c r="AX10" s="106"/>
      <c r="AY10" s="105"/>
      <c r="AZ10" s="106"/>
      <c r="BA10" s="105"/>
      <c r="BB10" s="106"/>
      <c r="BC10" s="105"/>
      <c r="BD10" s="106"/>
      <c r="BE10" s="105"/>
      <c r="BF10" s="106"/>
      <c r="BG10" s="105"/>
      <c r="BH10" s="106"/>
      <c r="BI10" s="105"/>
      <c r="BJ10" s="106"/>
      <c r="BK10" s="105"/>
      <c r="BL10" s="106"/>
      <c r="BM10" s="184"/>
      <c r="BN10" s="185"/>
      <c r="BO10" s="105"/>
      <c r="BP10" s="106"/>
      <c r="BQ10" s="105"/>
      <c r="BR10" s="106"/>
      <c r="BS10" s="105"/>
      <c r="BT10" s="106"/>
      <c r="BU10" s="105"/>
      <c r="BV10" s="106"/>
      <c r="BW10" s="105"/>
      <c r="BX10" s="106"/>
      <c r="BY10" s="105"/>
      <c r="BZ10" s="106"/>
      <c r="CA10" s="105"/>
      <c r="CB10" s="106"/>
      <c r="CC10" s="105"/>
      <c r="CD10" s="106"/>
      <c r="CE10" s="105"/>
      <c r="CF10" s="106"/>
      <c r="CG10" s="105"/>
      <c r="CH10" s="106"/>
      <c r="CI10" s="105"/>
      <c r="CJ10" s="106"/>
      <c r="CK10" s="105"/>
      <c r="CL10" s="106"/>
      <c r="CM10" s="105"/>
      <c r="CN10" s="106"/>
      <c r="CO10" s="105"/>
      <c r="CP10" s="106"/>
      <c r="CQ10" s="105"/>
      <c r="CR10" s="106"/>
      <c r="CS10" s="105"/>
      <c r="CT10" s="106"/>
      <c r="CU10" s="184"/>
      <c r="CV10" s="185"/>
      <c r="CW10" s="105"/>
      <c r="CX10" s="106"/>
      <c r="CY10" s="105"/>
      <c r="CZ10" s="106"/>
      <c r="DA10" s="105"/>
      <c r="DB10" s="106"/>
      <c r="DC10" s="105"/>
      <c r="DD10" s="106"/>
      <c r="DE10" s="105"/>
      <c r="DF10" s="106"/>
      <c r="DG10" s="105"/>
      <c r="DH10" s="106"/>
      <c r="DI10" s="105"/>
      <c r="DJ10" s="106"/>
      <c r="DK10" s="105"/>
      <c r="DL10" s="106"/>
      <c r="DM10" s="105"/>
      <c r="DN10" s="106"/>
      <c r="DO10" s="105"/>
      <c r="DP10" s="106"/>
      <c r="DQ10" s="105"/>
      <c r="DR10" s="106"/>
      <c r="DS10" s="105"/>
      <c r="DT10" s="106"/>
      <c r="DU10" s="105"/>
      <c r="DV10" s="106"/>
      <c r="DW10" s="105"/>
      <c r="DX10" s="106"/>
      <c r="DY10" s="105"/>
      <c r="DZ10" s="106"/>
      <c r="EA10" s="105"/>
      <c r="EB10" s="106"/>
      <c r="EC10" s="105"/>
      <c r="ED10" s="106"/>
      <c r="EE10" s="105"/>
      <c r="EF10" s="106"/>
      <c r="EG10" s="105"/>
      <c r="EH10" s="106"/>
      <c r="EI10" s="105"/>
      <c r="EJ10" s="106"/>
      <c r="EK10" s="105"/>
      <c r="EL10" s="106"/>
      <c r="EM10" s="105"/>
      <c r="EN10" s="106"/>
      <c r="EO10" s="105"/>
      <c r="EP10" s="106"/>
      <c r="EQ10" s="184"/>
      <c r="ER10" s="185"/>
      <c r="ES10" s="105"/>
      <c r="ET10" s="106"/>
      <c r="EU10" s="105"/>
      <c r="EV10" s="106"/>
      <c r="EW10" s="105"/>
      <c r="EX10" s="106"/>
      <c r="EY10" s="105"/>
      <c r="EZ10" s="106"/>
      <c r="FA10" s="105"/>
      <c r="FB10" s="106"/>
      <c r="FC10" s="105"/>
      <c r="FD10" s="106"/>
      <c r="FE10" s="105"/>
      <c r="FF10" s="106"/>
      <c r="FG10" s="105"/>
      <c r="FH10" s="106"/>
      <c r="FI10" s="105"/>
      <c r="FJ10" s="106"/>
      <c r="FK10" s="105"/>
      <c r="FL10" s="106"/>
      <c r="FM10" s="105"/>
      <c r="FN10" s="106"/>
      <c r="FO10" s="105"/>
      <c r="FP10" s="106"/>
      <c r="FQ10" s="105"/>
      <c r="FR10" s="106"/>
      <c r="FS10" s="105"/>
      <c r="FT10" s="106"/>
      <c r="FU10" s="105"/>
      <c r="FV10" s="106"/>
      <c r="FW10" s="105"/>
      <c r="FX10" s="106"/>
      <c r="FY10" s="105"/>
      <c r="FZ10" s="106"/>
      <c r="GA10" s="105"/>
      <c r="GB10" s="106"/>
      <c r="GC10" s="105"/>
      <c r="GD10" s="106"/>
      <c r="GE10" s="105"/>
      <c r="GF10" s="106"/>
      <c r="GG10" s="105"/>
      <c r="GH10" s="106"/>
      <c r="GI10" s="105"/>
      <c r="GJ10" s="106"/>
      <c r="GK10" s="105"/>
      <c r="GL10" s="106"/>
      <c r="GM10" s="105"/>
      <c r="GN10" s="106"/>
      <c r="GO10" s="105"/>
      <c r="GP10" s="106"/>
      <c r="GQ10" s="105"/>
      <c r="GR10" s="106"/>
      <c r="GS10" s="105"/>
      <c r="GT10" s="106"/>
      <c r="GU10" s="105"/>
      <c r="GV10" s="106"/>
    </row>
    <row r="11" spans="1:204" ht="57" customHeight="1">
      <c r="A11" s="4"/>
      <c r="B11" s="18"/>
      <c r="C11" s="19" t="s">
        <v>128</v>
      </c>
      <c r="D11" s="20" t="s">
        <v>189</v>
      </c>
      <c r="E11" s="103" t="s">
        <v>131</v>
      </c>
      <c r="F11" s="107">
        <v>5</v>
      </c>
      <c r="G11" s="103" t="s">
        <v>131</v>
      </c>
      <c r="H11" s="107">
        <v>5</v>
      </c>
      <c r="I11" s="103" t="s">
        <v>131</v>
      </c>
      <c r="J11" s="107">
        <v>5</v>
      </c>
      <c r="K11" s="103" t="s">
        <v>131</v>
      </c>
      <c r="L11" s="107">
        <v>5</v>
      </c>
      <c r="M11" s="103" t="s">
        <v>131</v>
      </c>
      <c r="N11" s="107">
        <v>5</v>
      </c>
      <c r="O11" s="103" t="s">
        <v>131</v>
      </c>
      <c r="P11" s="107">
        <v>5</v>
      </c>
      <c r="Q11" s="103" t="s">
        <v>131</v>
      </c>
      <c r="R11" s="107">
        <v>5</v>
      </c>
      <c r="S11" s="103" t="s">
        <v>131</v>
      </c>
      <c r="T11" s="107">
        <v>5</v>
      </c>
      <c r="U11" s="103" t="s">
        <v>131</v>
      </c>
      <c r="V11" s="107">
        <v>5</v>
      </c>
      <c r="W11" s="103" t="s">
        <v>131</v>
      </c>
      <c r="X11" s="107">
        <v>5</v>
      </c>
      <c r="Y11" s="103" t="s">
        <v>131</v>
      </c>
      <c r="Z11" s="107">
        <v>5</v>
      </c>
      <c r="AA11" s="103" t="s">
        <v>131</v>
      </c>
      <c r="AB11" s="107">
        <v>5</v>
      </c>
      <c r="AC11" s="103" t="s">
        <v>131</v>
      </c>
      <c r="AD11" s="107">
        <v>5</v>
      </c>
      <c r="AE11" s="103" t="s">
        <v>131</v>
      </c>
      <c r="AF11" s="107">
        <v>5</v>
      </c>
      <c r="AG11" s="103" t="s">
        <v>131</v>
      </c>
      <c r="AH11" s="107">
        <v>5</v>
      </c>
      <c r="AI11" s="103" t="s">
        <v>131</v>
      </c>
      <c r="AJ11" s="107">
        <v>5</v>
      </c>
      <c r="AK11" s="103" t="s">
        <v>131</v>
      </c>
      <c r="AL11" s="107">
        <v>5</v>
      </c>
      <c r="AM11" s="103" t="s">
        <v>131</v>
      </c>
      <c r="AN11" s="107">
        <v>5</v>
      </c>
      <c r="AO11" s="103" t="s">
        <v>131</v>
      </c>
      <c r="AP11" s="107">
        <v>5</v>
      </c>
      <c r="AQ11" s="103" t="s">
        <v>131</v>
      </c>
      <c r="AR11" s="107">
        <v>5</v>
      </c>
      <c r="AS11" s="103" t="s">
        <v>131</v>
      </c>
      <c r="AT11" s="107">
        <v>5</v>
      </c>
      <c r="AU11" s="103" t="s">
        <v>130</v>
      </c>
      <c r="AV11" s="107">
        <v>0</v>
      </c>
      <c r="AW11" s="103" t="s">
        <v>131</v>
      </c>
      <c r="AX11" s="107">
        <v>5</v>
      </c>
      <c r="AY11" s="103" t="s">
        <v>131</v>
      </c>
      <c r="AZ11" s="107">
        <v>5</v>
      </c>
      <c r="BA11" s="103" t="s">
        <v>131</v>
      </c>
      <c r="BB11" s="107">
        <v>5</v>
      </c>
      <c r="BC11" s="103" t="s">
        <v>131</v>
      </c>
      <c r="BD11" s="107">
        <v>5</v>
      </c>
      <c r="BE11" s="103" t="s">
        <v>131</v>
      </c>
      <c r="BF11" s="107">
        <v>5</v>
      </c>
      <c r="BG11" s="103" t="s">
        <v>131</v>
      </c>
      <c r="BH11" s="107">
        <v>5</v>
      </c>
      <c r="BI11" s="103" t="s">
        <v>131</v>
      </c>
      <c r="BJ11" s="107">
        <v>5</v>
      </c>
      <c r="BK11" s="103" t="s">
        <v>131</v>
      </c>
      <c r="BL11" s="107">
        <v>5</v>
      </c>
      <c r="BM11" s="186" t="s">
        <v>131</v>
      </c>
      <c r="BN11" s="187">
        <f>IF(BM11="No",0,(IF(BM11="Yes",5," ")))</f>
        <v>5</v>
      </c>
      <c r="BO11" s="103" t="s">
        <v>131</v>
      </c>
      <c r="BP11" s="107">
        <v>5</v>
      </c>
      <c r="BQ11" s="103" t="s">
        <v>131</v>
      </c>
      <c r="BR11" s="107">
        <v>5</v>
      </c>
      <c r="BS11" s="103" t="s">
        <v>131</v>
      </c>
      <c r="BT11" s="107">
        <v>5</v>
      </c>
      <c r="BU11" s="103" t="s">
        <v>131</v>
      </c>
      <c r="BV11" s="107">
        <v>5</v>
      </c>
      <c r="BW11" s="103" t="s">
        <v>131</v>
      </c>
      <c r="BX11" s="107">
        <v>5</v>
      </c>
      <c r="BY11" s="103" t="s">
        <v>131</v>
      </c>
      <c r="BZ11" s="107">
        <v>5</v>
      </c>
      <c r="CA11" s="103" t="s">
        <v>131</v>
      </c>
      <c r="CB11" s="107">
        <v>5</v>
      </c>
      <c r="CC11" s="103" t="s">
        <v>131</v>
      </c>
      <c r="CD11" s="107">
        <v>5</v>
      </c>
      <c r="CE11" s="103" t="s">
        <v>131</v>
      </c>
      <c r="CF11" s="107">
        <v>5</v>
      </c>
      <c r="CG11" s="103" t="s">
        <v>131</v>
      </c>
      <c r="CH11" s="107">
        <v>5</v>
      </c>
      <c r="CI11" s="103" t="s">
        <v>131</v>
      </c>
      <c r="CJ11" s="107">
        <v>5</v>
      </c>
      <c r="CK11" s="103" t="s">
        <v>130</v>
      </c>
      <c r="CL11" s="107">
        <v>0</v>
      </c>
      <c r="CM11" s="103" t="s">
        <v>131</v>
      </c>
      <c r="CN11" s="107">
        <v>5</v>
      </c>
      <c r="CO11" s="103" t="s">
        <v>131</v>
      </c>
      <c r="CP11" s="107">
        <v>5</v>
      </c>
      <c r="CQ11" s="103" t="s">
        <v>131</v>
      </c>
      <c r="CR11" s="107">
        <v>5</v>
      </c>
      <c r="CS11" s="103" t="s">
        <v>131</v>
      </c>
      <c r="CT11" s="107">
        <v>5</v>
      </c>
      <c r="CU11" s="186" t="s">
        <v>131</v>
      </c>
      <c r="CV11" s="187">
        <f>IF(CU11="No",0,(IF(CU11="Yes",5," ")))</f>
        <v>5</v>
      </c>
      <c r="CW11" s="103" t="s">
        <v>131</v>
      </c>
      <c r="CX11" s="107">
        <v>5</v>
      </c>
      <c r="CY11" s="103" t="s">
        <v>131</v>
      </c>
      <c r="CZ11" s="107">
        <v>5</v>
      </c>
      <c r="DA11" s="103" t="s">
        <v>131</v>
      </c>
      <c r="DB11" s="107">
        <v>5</v>
      </c>
      <c r="DC11" s="103" t="s">
        <v>131</v>
      </c>
      <c r="DD11" s="107">
        <v>5</v>
      </c>
      <c r="DE11" s="103" t="s">
        <v>131</v>
      </c>
      <c r="DF11" s="107">
        <v>5</v>
      </c>
      <c r="DG11" s="103" t="s">
        <v>131</v>
      </c>
      <c r="DH11" s="107">
        <v>5</v>
      </c>
      <c r="DI11" s="103" t="s">
        <v>131</v>
      </c>
      <c r="DJ11" s="107">
        <v>5</v>
      </c>
      <c r="DK11" s="103" t="s">
        <v>130</v>
      </c>
      <c r="DL11" s="107">
        <v>0</v>
      </c>
      <c r="DM11" s="103" t="s">
        <v>131</v>
      </c>
      <c r="DN11" s="107">
        <v>5</v>
      </c>
      <c r="DO11" s="103" t="s">
        <v>130</v>
      </c>
      <c r="DP11" s="107">
        <v>0</v>
      </c>
      <c r="DQ11" s="103" t="s">
        <v>131</v>
      </c>
      <c r="DR11" s="107">
        <v>5</v>
      </c>
      <c r="DS11" s="103" t="s">
        <v>131</v>
      </c>
      <c r="DT11" s="107">
        <v>5</v>
      </c>
      <c r="DU11" s="103" t="s">
        <v>131</v>
      </c>
      <c r="DV11" s="107">
        <v>5</v>
      </c>
      <c r="DW11" s="103" t="s">
        <v>131</v>
      </c>
      <c r="DX11" s="107">
        <v>5</v>
      </c>
      <c r="DY11" s="103" t="s">
        <v>131</v>
      </c>
      <c r="DZ11" s="107">
        <v>5</v>
      </c>
      <c r="EA11" s="103" t="s">
        <v>131</v>
      </c>
      <c r="EB11" s="107">
        <v>5</v>
      </c>
      <c r="EC11" s="103" t="s">
        <v>131</v>
      </c>
      <c r="ED11" s="107">
        <v>5</v>
      </c>
      <c r="EE11" s="103" t="s">
        <v>131</v>
      </c>
      <c r="EF11" s="107">
        <v>5</v>
      </c>
      <c r="EG11" s="103" t="s">
        <v>131</v>
      </c>
      <c r="EH11" s="107">
        <v>5</v>
      </c>
      <c r="EI11" s="103" t="s">
        <v>131</v>
      </c>
      <c r="EJ11" s="107">
        <v>5</v>
      </c>
      <c r="EK11" s="103" t="s">
        <v>131</v>
      </c>
      <c r="EL11" s="107">
        <v>5</v>
      </c>
      <c r="EM11" s="103" t="s">
        <v>131</v>
      </c>
      <c r="EN11" s="107">
        <v>5</v>
      </c>
      <c r="EO11" s="103" t="s">
        <v>131</v>
      </c>
      <c r="EP11" s="107">
        <v>5</v>
      </c>
      <c r="EQ11" s="186" t="s">
        <v>131</v>
      </c>
      <c r="ER11" s="187">
        <f>IF(EQ11="No",0,(IF(EQ11="Yes",5," ")))</f>
        <v>5</v>
      </c>
      <c r="ES11" s="103" t="s">
        <v>131</v>
      </c>
      <c r="ET11" s="107">
        <v>5</v>
      </c>
      <c r="EU11" s="103" t="s">
        <v>131</v>
      </c>
      <c r="EV11" s="107">
        <v>5</v>
      </c>
      <c r="EW11" s="103" t="s">
        <v>131</v>
      </c>
      <c r="EX11" s="107">
        <v>5</v>
      </c>
      <c r="EY11" s="103" t="s">
        <v>131</v>
      </c>
      <c r="EZ11" s="107">
        <v>5</v>
      </c>
      <c r="FA11" s="103" t="s">
        <v>131</v>
      </c>
      <c r="FB11" s="107">
        <v>5</v>
      </c>
      <c r="FC11" s="103" t="s">
        <v>131</v>
      </c>
      <c r="FD11" s="107">
        <v>5</v>
      </c>
      <c r="FE11" s="103" t="s">
        <v>131</v>
      </c>
      <c r="FF11" s="107">
        <v>5</v>
      </c>
      <c r="FG11" s="103" t="s">
        <v>131</v>
      </c>
      <c r="FH11" s="107">
        <v>5</v>
      </c>
      <c r="FI11" s="103" t="s">
        <v>131</v>
      </c>
      <c r="FJ11" s="107">
        <v>5</v>
      </c>
      <c r="FK11" s="103" t="s">
        <v>131</v>
      </c>
      <c r="FL11" s="107">
        <v>5</v>
      </c>
      <c r="FM11" s="103" t="s">
        <v>131</v>
      </c>
      <c r="FN11" s="107">
        <v>5</v>
      </c>
      <c r="FO11" s="103" t="s">
        <v>131</v>
      </c>
      <c r="FP11" s="107">
        <v>5</v>
      </c>
      <c r="FQ11" s="103" t="s">
        <v>131</v>
      </c>
      <c r="FR11" s="107">
        <v>5</v>
      </c>
      <c r="FS11" s="103" t="s">
        <v>131</v>
      </c>
      <c r="FT11" s="107">
        <v>5</v>
      </c>
      <c r="FU11" s="103" t="s">
        <v>131</v>
      </c>
      <c r="FV11" s="107">
        <v>5</v>
      </c>
      <c r="FW11" s="103" t="s">
        <v>131</v>
      </c>
      <c r="FX11" s="107">
        <v>5</v>
      </c>
      <c r="FY11" s="103" t="s">
        <v>131</v>
      </c>
      <c r="FZ11" s="107">
        <v>5</v>
      </c>
      <c r="GA11" s="103" t="s">
        <v>131</v>
      </c>
      <c r="GB11" s="107">
        <v>5</v>
      </c>
      <c r="GC11" s="103" t="s">
        <v>131</v>
      </c>
      <c r="GD11" s="107">
        <v>5</v>
      </c>
      <c r="GE11" s="103" t="s">
        <v>131</v>
      </c>
      <c r="GF11" s="107">
        <v>5</v>
      </c>
      <c r="GG11" s="103" t="s">
        <v>131</v>
      </c>
      <c r="GH11" s="107">
        <v>5</v>
      </c>
      <c r="GI11" s="103" t="s">
        <v>131</v>
      </c>
      <c r="GJ11" s="107">
        <v>5</v>
      </c>
      <c r="GK11" s="103" t="s">
        <v>131</v>
      </c>
      <c r="GL11" s="107">
        <v>5</v>
      </c>
      <c r="GM11" s="103" t="s">
        <v>131</v>
      </c>
      <c r="GN11" s="107">
        <v>5</v>
      </c>
      <c r="GO11" s="103" t="s">
        <v>131</v>
      </c>
      <c r="GP11" s="107">
        <v>5</v>
      </c>
      <c r="GQ11" s="103" t="s">
        <v>131</v>
      </c>
      <c r="GR11" s="107">
        <v>5</v>
      </c>
      <c r="GS11" s="103" t="s">
        <v>131</v>
      </c>
      <c r="GT11" s="107">
        <v>5</v>
      </c>
      <c r="GU11" s="103" t="s">
        <v>131</v>
      </c>
      <c r="GV11" s="107">
        <v>5</v>
      </c>
    </row>
    <row r="12" spans="1:204">
      <c r="A12" s="4"/>
      <c r="B12" s="18"/>
      <c r="C12" s="19" t="s">
        <v>132</v>
      </c>
      <c r="D12" s="92" t="s">
        <v>190</v>
      </c>
      <c r="E12" s="103" t="s">
        <v>191</v>
      </c>
      <c r="F12" s="108">
        <v>5</v>
      </c>
      <c r="G12" s="103" t="s">
        <v>131</v>
      </c>
      <c r="H12" s="108">
        <v>10</v>
      </c>
      <c r="I12" s="103" t="s">
        <v>131</v>
      </c>
      <c r="J12" s="108">
        <v>10</v>
      </c>
      <c r="K12" s="103" t="s">
        <v>131</v>
      </c>
      <c r="L12" s="108">
        <v>10</v>
      </c>
      <c r="M12" s="103" t="s">
        <v>131</v>
      </c>
      <c r="N12" s="108">
        <v>10</v>
      </c>
      <c r="O12" s="103" t="s">
        <v>131</v>
      </c>
      <c r="P12" s="108">
        <v>10</v>
      </c>
      <c r="Q12" s="103" t="s">
        <v>131</v>
      </c>
      <c r="R12" s="108">
        <v>10</v>
      </c>
      <c r="S12" s="103" t="s">
        <v>131</v>
      </c>
      <c r="T12" s="108">
        <v>10</v>
      </c>
      <c r="U12" s="103" t="s">
        <v>191</v>
      </c>
      <c r="V12" s="108">
        <v>5</v>
      </c>
      <c r="W12" s="103" t="s">
        <v>191</v>
      </c>
      <c r="X12" s="108">
        <v>5</v>
      </c>
      <c r="Y12" s="103" t="s">
        <v>191</v>
      </c>
      <c r="Z12" s="108">
        <v>5</v>
      </c>
      <c r="AA12" s="103" t="s">
        <v>191</v>
      </c>
      <c r="AB12" s="108">
        <v>5</v>
      </c>
      <c r="AC12" s="103" t="s">
        <v>191</v>
      </c>
      <c r="AD12" s="108">
        <v>5</v>
      </c>
      <c r="AE12" s="103" t="s">
        <v>130</v>
      </c>
      <c r="AF12" s="108">
        <v>0</v>
      </c>
      <c r="AG12" s="103" t="s">
        <v>191</v>
      </c>
      <c r="AH12" s="108">
        <v>5</v>
      </c>
      <c r="AI12" s="103" t="s">
        <v>191</v>
      </c>
      <c r="AJ12" s="108">
        <v>5</v>
      </c>
      <c r="AK12" s="103" t="s">
        <v>191</v>
      </c>
      <c r="AL12" s="108">
        <v>5</v>
      </c>
      <c r="AM12" s="103" t="s">
        <v>130</v>
      </c>
      <c r="AN12" s="108">
        <v>0</v>
      </c>
      <c r="AO12" s="103" t="s">
        <v>130</v>
      </c>
      <c r="AP12" s="108">
        <v>0</v>
      </c>
      <c r="AQ12" s="103" t="s">
        <v>130</v>
      </c>
      <c r="AR12" s="108">
        <v>0</v>
      </c>
      <c r="AS12" s="103"/>
      <c r="AT12" s="108" t="s">
        <v>135</v>
      </c>
      <c r="AU12" s="103"/>
      <c r="AV12" s="108" t="s">
        <v>134</v>
      </c>
      <c r="AW12" s="103" t="s">
        <v>131</v>
      </c>
      <c r="AX12" s="108">
        <v>10</v>
      </c>
      <c r="AY12" s="103" t="s">
        <v>191</v>
      </c>
      <c r="AZ12" s="108">
        <v>5</v>
      </c>
      <c r="BA12" s="103" t="s">
        <v>131</v>
      </c>
      <c r="BB12" s="108">
        <v>10</v>
      </c>
      <c r="BC12" s="103" t="s">
        <v>131</v>
      </c>
      <c r="BD12" s="108">
        <v>10</v>
      </c>
      <c r="BE12" s="103" t="s">
        <v>191</v>
      </c>
      <c r="BF12" s="108">
        <v>5</v>
      </c>
      <c r="BG12" s="103" t="s">
        <v>131</v>
      </c>
      <c r="BH12" s="108">
        <v>10</v>
      </c>
      <c r="BI12" s="103" t="s">
        <v>191</v>
      </c>
      <c r="BJ12" s="108">
        <v>5</v>
      </c>
      <c r="BK12" s="103" t="s">
        <v>191</v>
      </c>
      <c r="BL12" s="108">
        <v>5</v>
      </c>
      <c r="BM12" s="186" t="s">
        <v>131</v>
      </c>
      <c r="BN12" s="188">
        <f>IF(BM11="No","N/A",IF(BM12="No",0,(IF(BM12="Yes",10,IF(BM12="Sometimes",5,(IF(BM12="Unknown",0," ")))))))</f>
        <v>10</v>
      </c>
      <c r="BO12" s="103" t="s">
        <v>131</v>
      </c>
      <c r="BP12" s="108">
        <v>10</v>
      </c>
      <c r="BQ12" s="103" t="s">
        <v>131</v>
      </c>
      <c r="BR12" s="108">
        <v>10</v>
      </c>
      <c r="BS12" s="103" t="s">
        <v>130</v>
      </c>
      <c r="BT12" s="108">
        <v>0</v>
      </c>
      <c r="BU12" s="103" t="s">
        <v>131</v>
      </c>
      <c r="BV12" s="108">
        <v>10</v>
      </c>
      <c r="BW12" s="103" t="s">
        <v>130</v>
      </c>
      <c r="BX12" s="108">
        <v>0</v>
      </c>
      <c r="BY12" s="103" t="s">
        <v>191</v>
      </c>
      <c r="BZ12" s="108">
        <v>5</v>
      </c>
      <c r="CA12" s="103" t="s">
        <v>191</v>
      </c>
      <c r="CB12" s="108">
        <v>5</v>
      </c>
      <c r="CC12" s="103" t="s">
        <v>131</v>
      </c>
      <c r="CD12" s="108">
        <v>10</v>
      </c>
      <c r="CE12" s="103" t="s">
        <v>131</v>
      </c>
      <c r="CF12" s="108">
        <v>10</v>
      </c>
      <c r="CG12" s="103" t="s">
        <v>131</v>
      </c>
      <c r="CH12" s="108">
        <v>10</v>
      </c>
      <c r="CI12" s="103" t="s">
        <v>130</v>
      </c>
      <c r="CJ12" s="108">
        <v>0</v>
      </c>
      <c r="CK12" s="103"/>
      <c r="CL12" s="108" t="s">
        <v>134</v>
      </c>
      <c r="CM12" s="103" t="s">
        <v>131</v>
      </c>
      <c r="CN12" s="108">
        <v>10</v>
      </c>
      <c r="CO12" s="103" t="s">
        <v>131</v>
      </c>
      <c r="CP12" s="108">
        <v>10</v>
      </c>
      <c r="CQ12" s="103" t="s">
        <v>130</v>
      </c>
      <c r="CR12" s="108">
        <v>0</v>
      </c>
      <c r="CS12" s="103" t="s">
        <v>130</v>
      </c>
      <c r="CT12" s="108">
        <v>0</v>
      </c>
      <c r="CU12" s="186" t="s">
        <v>191</v>
      </c>
      <c r="CV12" s="188">
        <f>IF(CU11="No","N/A",IF(CU12="No",0,(IF(CU12="Yes",10,IF(CU12="Sometimes",5,(IF(CU12="Unknown",0," ")))))))</f>
        <v>5</v>
      </c>
      <c r="CW12" s="103" t="s">
        <v>131</v>
      </c>
      <c r="CX12" s="108">
        <v>10</v>
      </c>
      <c r="CY12" s="103" t="s">
        <v>191</v>
      </c>
      <c r="CZ12" s="108">
        <v>5</v>
      </c>
      <c r="DA12" s="103" t="s">
        <v>130</v>
      </c>
      <c r="DB12" s="108">
        <v>0</v>
      </c>
      <c r="DC12" s="103" t="s">
        <v>191</v>
      </c>
      <c r="DD12" s="108">
        <v>5</v>
      </c>
      <c r="DE12" s="103" t="s">
        <v>131</v>
      </c>
      <c r="DF12" s="108">
        <v>10</v>
      </c>
      <c r="DG12" s="103" t="s">
        <v>131</v>
      </c>
      <c r="DH12" s="108">
        <v>10</v>
      </c>
      <c r="DI12" s="103" t="s">
        <v>131</v>
      </c>
      <c r="DJ12" s="108">
        <v>10</v>
      </c>
      <c r="DK12" s="103"/>
      <c r="DL12" s="108" t="s">
        <v>134</v>
      </c>
      <c r="DM12" s="103" t="s">
        <v>131</v>
      </c>
      <c r="DN12" s="108">
        <v>10</v>
      </c>
      <c r="DO12" s="103"/>
      <c r="DP12" s="108" t="s">
        <v>134</v>
      </c>
      <c r="DQ12" s="103" t="s">
        <v>130</v>
      </c>
      <c r="DR12" s="108">
        <v>0</v>
      </c>
      <c r="DS12" s="103" t="s">
        <v>191</v>
      </c>
      <c r="DT12" s="108">
        <v>5</v>
      </c>
      <c r="DU12" s="103" t="s">
        <v>131</v>
      </c>
      <c r="DV12" s="108">
        <v>10</v>
      </c>
      <c r="DW12" s="103" t="s">
        <v>191</v>
      </c>
      <c r="DX12" s="108">
        <v>5</v>
      </c>
      <c r="DY12" s="103" t="s">
        <v>191</v>
      </c>
      <c r="DZ12" s="108">
        <v>5</v>
      </c>
      <c r="EA12" s="103" t="s">
        <v>131</v>
      </c>
      <c r="EB12" s="108">
        <v>10</v>
      </c>
      <c r="EC12" s="103" t="s">
        <v>191</v>
      </c>
      <c r="ED12" s="108">
        <v>5</v>
      </c>
      <c r="EE12" s="103" t="s">
        <v>131</v>
      </c>
      <c r="EF12" s="108">
        <v>10</v>
      </c>
      <c r="EG12" s="103" t="s">
        <v>131</v>
      </c>
      <c r="EH12" s="108">
        <v>10</v>
      </c>
      <c r="EI12" s="103" t="s">
        <v>191</v>
      </c>
      <c r="EJ12" s="108">
        <v>5</v>
      </c>
      <c r="EK12" s="103" t="s">
        <v>130</v>
      </c>
      <c r="EL12" s="108">
        <v>0</v>
      </c>
      <c r="EM12" s="103" t="s">
        <v>131</v>
      </c>
      <c r="EN12" s="108">
        <v>10</v>
      </c>
      <c r="EO12" s="103" t="s">
        <v>131</v>
      </c>
      <c r="EP12" s="108">
        <v>10</v>
      </c>
      <c r="EQ12" s="186" t="s">
        <v>131</v>
      </c>
      <c r="ER12" s="188">
        <f>IF(EQ11="No","N/A",IF(EQ12="No",0,(IF(EQ12="Yes",10,IF(EQ12="Sometimes",5,(IF(EQ12="Unknown",0," ")))))))</f>
        <v>10</v>
      </c>
      <c r="ES12" s="103" t="s">
        <v>130</v>
      </c>
      <c r="ET12" s="108">
        <v>0</v>
      </c>
      <c r="EU12" s="103" t="s">
        <v>131</v>
      </c>
      <c r="EV12" s="108">
        <v>10</v>
      </c>
      <c r="EW12" s="103" t="s">
        <v>191</v>
      </c>
      <c r="EX12" s="108">
        <v>5</v>
      </c>
      <c r="EY12" s="103" t="s">
        <v>191</v>
      </c>
      <c r="EZ12" s="108">
        <v>5</v>
      </c>
      <c r="FA12" s="103" t="s">
        <v>131</v>
      </c>
      <c r="FB12" s="108">
        <v>10</v>
      </c>
      <c r="FC12" s="103" t="s">
        <v>131</v>
      </c>
      <c r="FD12" s="108">
        <v>10</v>
      </c>
      <c r="FE12" s="103" t="s">
        <v>131</v>
      </c>
      <c r="FF12" s="108">
        <v>10</v>
      </c>
      <c r="FG12" s="103" t="s">
        <v>131</v>
      </c>
      <c r="FH12" s="108">
        <v>10</v>
      </c>
      <c r="FI12" s="103" t="s">
        <v>131</v>
      </c>
      <c r="FJ12" s="108">
        <v>10</v>
      </c>
      <c r="FK12" s="103" t="s">
        <v>131</v>
      </c>
      <c r="FL12" s="108">
        <v>10</v>
      </c>
      <c r="FM12" s="103" t="s">
        <v>191</v>
      </c>
      <c r="FN12" s="108">
        <v>5</v>
      </c>
      <c r="FO12" s="103" t="s">
        <v>191</v>
      </c>
      <c r="FP12" s="108">
        <v>5</v>
      </c>
      <c r="FQ12" s="103" t="s">
        <v>131</v>
      </c>
      <c r="FR12" s="108">
        <v>10</v>
      </c>
      <c r="FS12" s="103" t="s">
        <v>131</v>
      </c>
      <c r="FT12" s="108">
        <v>10</v>
      </c>
      <c r="FU12" s="103" t="s">
        <v>131</v>
      </c>
      <c r="FV12" s="108">
        <v>10</v>
      </c>
      <c r="FW12" s="103" t="s">
        <v>130</v>
      </c>
      <c r="FX12" s="108">
        <v>0</v>
      </c>
      <c r="FY12" s="103" t="s">
        <v>191</v>
      </c>
      <c r="FZ12" s="108">
        <v>5</v>
      </c>
      <c r="GA12" s="103" t="s">
        <v>131</v>
      </c>
      <c r="GB12" s="108">
        <v>10</v>
      </c>
      <c r="GC12" s="103" t="s">
        <v>131</v>
      </c>
      <c r="GD12" s="108">
        <v>10</v>
      </c>
      <c r="GE12" s="103" t="s">
        <v>130</v>
      </c>
      <c r="GF12" s="108">
        <v>0</v>
      </c>
      <c r="GG12" s="103" t="s">
        <v>130</v>
      </c>
      <c r="GH12" s="108">
        <v>0</v>
      </c>
      <c r="GI12" s="103" t="s">
        <v>131</v>
      </c>
      <c r="GJ12" s="108">
        <v>10</v>
      </c>
      <c r="GK12" s="103" t="s">
        <v>131</v>
      </c>
      <c r="GL12" s="108">
        <v>10</v>
      </c>
      <c r="GM12" s="103" t="s">
        <v>191</v>
      </c>
      <c r="GN12" s="108">
        <v>5</v>
      </c>
      <c r="GO12" s="103" t="s">
        <v>191</v>
      </c>
      <c r="GP12" s="108">
        <v>5</v>
      </c>
      <c r="GQ12" s="103" t="s">
        <v>131</v>
      </c>
      <c r="GR12" s="108">
        <v>10</v>
      </c>
      <c r="GS12" s="103" t="s">
        <v>131</v>
      </c>
      <c r="GT12" s="108">
        <v>10</v>
      </c>
      <c r="GU12" s="103" t="s">
        <v>191</v>
      </c>
      <c r="GV12" s="108">
        <v>5</v>
      </c>
    </row>
    <row r="13" spans="1:204" ht="41.1" customHeight="1">
      <c r="A13" s="4"/>
      <c r="B13" s="18"/>
      <c r="C13" s="19" t="s">
        <v>136</v>
      </c>
      <c r="D13" s="93" t="s">
        <v>192</v>
      </c>
      <c r="E13" s="103" t="s">
        <v>130</v>
      </c>
      <c r="F13" s="108">
        <v>0</v>
      </c>
      <c r="G13" s="103" t="s">
        <v>130</v>
      </c>
      <c r="H13" s="108">
        <v>0</v>
      </c>
      <c r="I13" s="103" t="s">
        <v>130</v>
      </c>
      <c r="J13" s="108">
        <v>0</v>
      </c>
      <c r="K13" s="103" t="s">
        <v>154</v>
      </c>
      <c r="L13" s="108">
        <v>0</v>
      </c>
      <c r="M13" s="103" t="s">
        <v>131</v>
      </c>
      <c r="N13" s="108">
        <v>5</v>
      </c>
      <c r="O13" s="103" t="s">
        <v>154</v>
      </c>
      <c r="P13" s="108">
        <v>0</v>
      </c>
      <c r="Q13" s="103" t="s">
        <v>130</v>
      </c>
      <c r="R13" s="108">
        <v>0</v>
      </c>
      <c r="S13" s="103" t="s">
        <v>154</v>
      </c>
      <c r="T13" s="108">
        <v>0</v>
      </c>
      <c r="U13" s="103" t="s">
        <v>131</v>
      </c>
      <c r="V13" s="108">
        <v>5</v>
      </c>
      <c r="W13" s="103" t="s">
        <v>130</v>
      </c>
      <c r="X13" s="108">
        <v>0</v>
      </c>
      <c r="Y13" s="103" t="s">
        <v>154</v>
      </c>
      <c r="Z13" s="108">
        <v>0</v>
      </c>
      <c r="AA13" s="103" t="s">
        <v>154</v>
      </c>
      <c r="AB13" s="108">
        <v>0</v>
      </c>
      <c r="AC13" s="103" t="s">
        <v>130</v>
      </c>
      <c r="AD13" s="108">
        <v>0</v>
      </c>
      <c r="AE13" s="103" t="s">
        <v>154</v>
      </c>
      <c r="AF13" s="108">
        <v>0</v>
      </c>
      <c r="AG13" s="103" t="s">
        <v>154</v>
      </c>
      <c r="AH13" s="108">
        <v>0</v>
      </c>
      <c r="AI13" s="103" t="s">
        <v>154</v>
      </c>
      <c r="AJ13" s="108">
        <v>0</v>
      </c>
      <c r="AK13" s="103" t="s">
        <v>154</v>
      </c>
      <c r="AL13" s="108">
        <v>0</v>
      </c>
      <c r="AM13" s="103" t="s">
        <v>131</v>
      </c>
      <c r="AN13" s="108">
        <v>5</v>
      </c>
      <c r="AO13" s="103" t="s">
        <v>154</v>
      </c>
      <c r="AP13" s="108">
        <v>0</v>
      </c>
      <c r="AQ13" s="103" t="s">
        <v>154</v>
      </c>
      <c r="AR13" s="108">
        <v>0</v>
      </c>
      <c r="AS13" s="103" t="s">
        <v>130</v>
      </c>
      <c r="AT13" s="108">
        <v>0</v>
      </c>
      <c r="AU13" s="103"/>
      <c r="AV13" s="108" t="s">
        <v>134</v>
      </c>
      <c r="AW13" s="103" t="s">
        <v>154</v>
      </c>
      <c r="AX13" s="108">
        <v>0</v>
      </c>
      <c r="AY13" s="103" t="s">
        <v>154</v>
      </c>
      <c r="AZ13" s="108">
        <v>0</v>
      </c>
      <c r="BA13" s="103" t="s">
        <v>154</v>
      </c>
      <c r="BB13" s="108">
        <v>0</v>
      </c>
      <c r="BC13" s="103" t="s">
        <v>131</v>
      </c>
      <c r="BD13" s="108">
        <v>5</v>
      </c>
      <c r="BE13" s="103" t="s">
        <v>130</v>
      </c>
      <c r="BF13" s="108">
        <v>0</v>
      </c>
      <c r="BG13" s="103" t="s">
        <v>131</v>
      </c>
      <c r="BH13" s="108">
        <v>5</v>
      </c>
      <c r="BI13" s="103" t="s">
        <v>130</v>
      </c>
      <c r="BJ13" s="108">
        <v>0</v>
      </c>
      <c r="BK13" s="103" t="s">
        <v>131</v>
      </c>
      <c r="BL13" s="108">
        <v>5</v>
      </c>
      <c r="BM13" s="186" t="s">
        <v>154</v>
      </c>
      <c r="BN13" s="188">
        <f>IF(BM11="No","N/A",(IF(BM13="No",0,(IF(BM13="Yes",5,(IF(BM13="Unknown",0," ")))))))</f>
        <v>0</v>
      </c>
      <c r="BO13" s="103" t="s">
        <v>154</v>
      </c>
      <c r="BP13" s="108">
        <v>0</v>
      </c>
      <c r="BQ13" s="103" t="s">
        <v>154</v>
      </c>
      <c r="BR13" s="108">
        <v>0</v>
      </c>
      <c r="BS13" s="103" t="s">
        <v>131</v>
      </c>
      <c r="BT13" s="108">
        <v>5</v>
      </c>
      <c r="BU13" s="103" t="s">
        <v>154</v>
      </c>
      <c r="BV13" s="108">
        <v>0</v>
      </c>
      <c r="BW13" s="103" t="s">
        <v>154</v>
      </c>
      <c r="BX13" s="108">
        <v>0</v>
      </c>
      <c r="BY13" s="103" t="s">
        <v>154</v>
      </c>
      <c r="BZ13" s="108">
        <v>0</v>
      </c>
      <c r="CA13" s="103" t="s">
        <v>154</v>
      </c>
      <c r="CB13" s="108">
        <v>0</v>
      </c>
      <c r="CC13" s="103" t="s">
        <v>154</v>
      </c>
      <c r="CD13" s="108">
        <v>0</v>
      </c>
      <c r="CE13" s="103" t="s">
        <v>131</v>
      </c>
      <c r="CF13" s="108">
        <v>5</v>
      </c>
      <c r="CG13" s="103" t="s">
        <v>154</v>
      </c>
      <c r="CH13" s="108">
        <v>0</v>
      </c>
      <c r="CI13" s="103" t="s">
        <v>154</v>
      </c>
      <c r="CJ13" s="108">
        <v>0</v>
      </c>
      <c r="CK13" s="103"/>
      <c r="CL13" s="108" t="s">
        <v>134</v>
      </c>
      <c r="CM13" s="103" t="s">
        <v>154</v>
      </c>
      <c r="CN13" s="108">
        <v>0</v>
      </c>
      <c r="CO13" s="103" t="s">
        <v>130</v>
      </c>
      <c r="CP13" s="108">
        <v>0</v>
      </c>
      <c r="CQ13" s="103" t="s">
        <v>154</v>
      </c>
      <c r="CR13" s="108">
        <v>0</v>
      </c>
      <c r="CS13" s="103" t="s">
        <v>154</v>
      </c>
      <c r="CT13" s="108">
        <v>0</v>
      </c>
      <c r="CU13" s="186" t="s">
        <v>131</v>
      </c>
      <c r="CV13" s="188">
        <f>IF(CU13="No",0,(IF(CU13="Yes",5,(IF(CU13="Unknown",0," ")))))</f>
        <v>5</v>
      </c>
      <c r="CW13" s="103" t="s">
        <v>154</v>
      </c>
      <c r="CX13" s="108">
        <v>0</v>
      </c>
      <c r="CY13" s="103" t="s">
        <v>154</v>
      </c>
      <c r="CZ13" s="108">
        <v>0</v>
      </c>
      <c r="DA13" s="103" t="s">
        <v>131</v>
      </c>
      <c r="DB13" s="108">
        <v>5</v>
      </c>
      <c r="DC13" s="103" t="s">
        <v>130</v>
      </c>
      <c r="DD13" s="108">
        <v>0</v>
      </c>
      <c r="DE13" s="103" t="s">
        <v>154</v>
      </c>
      <c r="DF13" s="108">
        <v>0</v>
      </c>
      <c r="DG13" s="103" t="s">
        <v>154</v>
      </c>
      <c r="DH13" s="108">
        <v>0</v>
      </c>
      <c r="DI13" s="103" t="s">
        <v>130</v>
      </c>
      <c r="DJ13" s="108">
        <v>0</v>
      </c>
      <c r="DK13" s="103"/>
      <c r="DL13" s="108" t="s">
        <v>134</v>
      </c>
      <c r="DM13" s="103" t="s">
        <v>130</v>
      </c>
      <c r="DN13" s="108">
        <v>0</v>
      </c>
      <c r="DO13" s="103"/>
      <c r="DP13" s="108" t="s">
        <v>134</v>
      </c>
      <c r="DQ13" s="103" t="s">
        <v>154</v>
      </c>
      <c r="DR13" s="108">
        <v>0</v>
      </c>
      <c r="DS13" s="103" t="s">
        <v>154</v>
      </c>
      <c r="DT13" s="108">
        <v>0</v>
      </c>
      <c r="DU13" s="103" t="s">
        <v>130</v>
      </c>
      <c r="DV13" s="108">
        <v>0</v>
      </c>
      <c r="DW13" s="103" t="s">
        <v>130</v>
      </c>
      <c r="DX13" s="108">
        <v>0</v>
      </c>
      <c r="DY13" s="103" t="s">
        <v>154</v>
      </c>
      <c r="DZ13" s="108">
        <v>0</v>
      </c>
      <c r="EA13" s="103" t="s">
        <v>131</v>
      </c>
      <c r="EB13" s="108">
        <v>5</v>
      </c>
      <c r="EC13" s="103" t="s">
        <v>130</v>
      </c>
      <c r="ED13" s="108">
        <v>0</v>
      </c>
      <c r="EE13" s="103" t="s">
        <v>154</v>
      </c>
      <c r="EF13" s="108">
        <v>0</v>
      </c>
      <c r="EG13" s="103" t="s">
        <v>131</v>
      </c>
      <c r="EH13" s="108">
        <v>5</v>
      </c>
      <c r="EI13" s="103" t="s">
        <v>154</v>
      </c>
      <c r="EJ13" s="108">
        <v>0</v>
      </c>
      <c r="EK13" s="103" t="s">
        <v>154</v>
      </c>
      <c r="EL13" s="108">
        <v>0</v>
      </c>
      <c r="EM13" s="103" t="s">
        <v>131</v>
      </c>
      <c r="EN13" s="108">
        <v>5</v>
      </c>
      <c r="EO13" s="103" t="s">
        <v>130</v>
      </c>
      <c r="EP13" s="108">
        <v>0</v>
      </c>
      <c r="EQ13" s="186" t="s">
        <v>131</v>
      </c>
      <c r="ER13" s="188">
        <f>IF(EQ13="No",0,(IF(EQ13="Yes",5,(IF(EQ13="Unknown",0," ")))))</f>
        <v>5</v>
      </c>
      <c r="ES13" s="103" t="s">
        <v>154</v>
      </c>
      <c r="ET13" s="108">
        <v>0</v>
      </c>
      <c r="EU13" s="103" t="s">
        <v>130</v>
      </c>
      <c r="EV13" s="108">
        <v>0</v>
      </c>
      <c r="EW13" s="103" t="s">
        <v>130</v>
      </c>
      <c r="EX13" s="108">
        <v>0</v>
      </c>
      <c r="EY13" s="103" t="s">
        <v>130</v>
      </c>
      <c r="EZ13" s="108">
        <v>0</v>
      </c>
      <c r="FA13" s="103" t="s">
        <v>130</v>
      </c>
      <c r="FB13" s="108">
        <v>0</v>
      </c>
      <c r="FC13" s="103" t="s">
        <v>154</v>
      </c>
      <c r="FD13" s="108">
        <v>0</v>
      </c>
      <c r="FE13" s="103" t="s">
        <v>154</v>
      </c>
      <c r="FF13" s="108">
        <v>0</v>
      </c>
      <c r="FG13" s="103" t="s">
        <v>154</v>
      </c>
      <c r="FH13" s="108">
        <v>0</v>
      </c>
      <c r="FI13" s="103" t="s">
        <v>154</v>
      </c>
      <c r="FJ13" s="108">
        <v>0</v>
      </c>
      <c r="FK13" s="103" t="s">
        <v>130</v>
      </c>
      <c r="FL13" s="108">
        <v>0</v>
      </c>
      <c r="FM13" s="103" t="s">
        <v>130</v>
      </c>
      <c r="FN13" s="108">
        <v>0</v>
      </c>
      <c r="FO13" s="103" t="s">
        <v>130</v>
      </c>
      <c r="FP13" s="108">
        <v>0</v>
      </c>
      <c r="FQ13" s="103" t="s">
        <v>154</v>
      </c>
      <c r="FR13" s="108">
        <v>0</v>
      </c>
      <c r="FS13" s="103" t="s">
        <v>130</v>
      </c>
      <c r="FT13" s="108">
        <v>0</v>
      </c>
      <c r="FU13" s="103" t="s">
        <v>130</v>
      </c>
      <c r="FV13" s="108">
        <v>0</v>
      </c>
      <c r="FW13" s="103" t="s">
        <v>131</v>
      </c>
      <c r="FX13" s="108">
        <v>5</v>
      </c>
      <c r="FY13" s="103" t="s">
        <v>130</v>
      </c>
      <c r="FZ13" s="108">
        <v>0</v>
      </c>
      <c r="GA13" s="103" t="s">
        <v>130</v>
      </c>
      <c r="GB13" s="108">
        <v>0</v>
      </c>
      <c r="GC13" s="103" t="s">
        <v>130</v>
      </c>
      <c r="GD13" s="108">
        <v>0</v>
      </c>
      <c r="GE13" s="103" t="s">
        <v>154</v>
      </c>
      <c r="GF13" s="108">
        <v>0</v>
      </c>
      <c r="GG13" s="103" t="s">
        <v>154</v>
      </c>
      <c r="GH13" s="108">
        <v>0</v>
      </c>
      <c r="GI13" s="103" t="s">
        <v>130</v>
      </c>
      <c r="GJ13" s="108">
        <v>0</v>
      </c>
      <c r="GK13" s="103" t="s">
        <v>130</v>
      </c>
      <c r="GL13" s="108">
        <v>0</v>
      </c>
      <c r="GM13" s="103" t="s">
        <v>154</v>
      </c>
      <c r="GN13" s="108">
        <v>0</v>
      </c>
      <c r="GO13" s="103" t="s">
        <v>154</v>
      </c>
      <c r="GP13" s="108">
        <v>0</v>
      </c>
      <c r="GQ13" s="103" t="s">
        <v>130</v>
      </c>
      <c r="GR13" s="108">
        <v>0</v>
      </c>
      <c r="GS13" s="103" t="s">
        <v>130</v>
      </c>
      <c r="GT13" s="108">
        <v>0</v>
      </c>
      <c r="GU13" s="103" t="s">
        <v>154</v>
      </c>
      <c r="GV13" s="108">
        <v>0</v>
      </c>
    </row>
    <row r="14" spans="1:204">
      <c r="A14" s="4"/>
      <c r="B14" s="7" t="s">
        <v>151</v>
      </c>
      <c r="C14" s="572" t="s">
        <v>193</v>
      </c>
      <c r="D14" s="573"/>
      <c r="E14" s="79"/>
      <c r="F14" s="64"/>
      <c r="G14" s="79"/>
      <c r="H14" s="64"/>
      <c r="I14" s="79"/>
      <c r="J14" s="64"/>
      <c r="K14" s="79"/>
      <c r="L14" s="64"/>
      <c r="M14" s="79"/>
      <c r="N14" s="64"/>
      <c r="O14" s="79"/>
      <c r="P14" s="64"/>
      <c r="Q14" s="79"/>
      <c r="R14" s="64"/>
      <c r="S14" s="79"/>
      <c r="T14" s="64"/>
      <c r="U14" s="79"/>
      <c r="V14" s="64"/>
      <c r="W14" s="79"/>
      <c r="X14" s="64"/>
      <c r="Y14" s="79"/>
      <c r="Z14" s="64"/>
      <c r="AA14" s="79"/>
      <c r="AB14" s="64"/>
      <c r="AC14" s="79"/>
      <c r="AD14" s="64"/>
      <c r="AE14" s="79"/>
      <c r="AF14" s="64"/>
      <c r="AG14" s="79"/>
      <c r="AH14" s="64"/>
      <c r="AI14" s="79"/>
      <c r="AJ14" s="64"/>
      <c r="AK14" s="79"/>
      <c r="AL14" s="64"/>
      <c r="AM14" s="79"/>
      <c r="AN14" s="64"/>
      <c r="AO14" s="79"/>
      <c r="AP14" s="64"/>
      <c r="AQ14" s="79"/>
      <c r="AR14" s="64"/>
      <c r="AS14" s="79"/>
      <c r="AT14" s="64"/>
      <c r="AU14" s="79"/>
      <c r="AV14" s="64"/>
      <c r="AW14" s="79"/>
      <c r="AX14" s="64"/>
      <c r="AY14" s="79"/>
      <c r="AZ14" s="64"/>
      <c r="BA14" s="79"/>
      <c r="BB14" s="64"/>
      <c r="BC14" s="79"/>
      <c r="BD14" s="64"/>
      <c r="BE14" s="79"/>
      <c r="BF14" s="64"/>
      <c r="BG14" s="79"/>
      <c r="BH14" s="64"/>
      <c r="BI14" s="79"/>
      <c r="BJ14" s="64"/>
      <c r="BK14" s="79"/>
      <c r="BL14" s="64"/>
      <c r="BM14" s="189"/>
      <c r="BN14" s="190"/>
      <c r="BO14" s="79"/>
      <c r="BP14" s="64"/>
      <c r="BQ14" s="79"/>
      <c r="BR14" s="64"/>
      <c r="BS14" s="79"/>
      <c r="BT14" s="64"/>
      <c r="BU14" s="79"/>
      <c r="BV14" s="64"/>
      <c r="BW14" s="79"/>
      <c r="BX14" s="64"/>
      <c r="BY14" s="79"/>
      <c r="BZ14" s="64"/>
      <c r="CA14" s="79"/>
      <c r="CB14" s="64"/>
      <c r="CC14" s="79"/>
      <c r="CD14" s="64"/>
      <c r="CE14" s="79"/>
      <c r="CF14" s="64"/>
      <c r="CG14" s="79"/>
      <c r="CH14" s="64"/>
      <c r="CI14" s="79"/>
      <c r="CJ14" s="64"/>
      <c r="CK14" s="79"/>
      <c r="CL14" s="64"/>
      <c r="CM14" s="79"/>
      <c r="CN14" s="64"/>
      <c r="CO14" s="79"/>
      <c r="CP14" s="64"/>
      <c r="CQ14" s="79"/>
      <c r="CR14" s="64"/>
      <c r="CS14" s="79"/>
      <c r="CT14" s="64"/>
      <c r="CU14" s="189"/>
      <c r="CV14" s="190"/>
      <c r="CW14" s="79"/>
      <c r="CX14" s="64"/>
      <c r="CY14" s="79"/>
      <c r="CZ14" s="64"/>
      <c r="DA14" s="79"/>
      <c r="DB14" s="64"/>
      <c r="DC14" s="79"/>
      <c r="DD14" s="64"/>
      <c r="DE14" s="79"/>
      <c r="DF14" s="64"/>
      <c r="DG14" s="79"/>
      <c r="DH14" s="64"/>
      <c r="DI14" s="79"/>
      <c r="DJ14" s="64"/>
      <c r="DK14" s="79"/>
      <c r="DL14" s="64"/>
      <c r="DM14" s="79"/>
      <c r="DN14" s="64"/>
      <c r="DO14" s="79"/>
      <c r="DP14" s="64"/>
      <c r="DQ14" s="79"/>
      <c r="DR14" s="64"/>
      <c r="DS14" s="79"/>
      <c r="DT14" s="64"/>
      <c r="DU14" s="79"/>
      <c r="DV14" s="64"/>
      <c r="DW14" s="79"/>
      <c r="DX14" s="64"/>
      <c r="DY14" s="79"/>
      <c r="DZ14" s="64"/>
      <c r="EA14" s="79"/>
      <c r="EB14" s="64"/>
      <c r="EC14" s="79"/>
      <c r="ED14" s="64"/>
      <c r="EE14" s="79"/>
      <c r="EF14" s="64"/>
      <c r="EG14" s="79"/>
      <c r="EH14" s="64"/>
      <c r="EI14" s="79"/>
      <c r="EJ14" s="64"/>
      <c r="EK14" s="79"/>
      <c r="EL14" s="64"/>
      <c r="EM14" s="79"/>
      <c r="EN14" s="64"/>
      <c r="EO14" s="79"/>
      <c r="EP14" s="64"/>
      <c r="EQ14" s="189"/>
      <c r="ER14" s="190"/>
      <c r="ES14" s="79"/>
      <c r="ET14" s="64"/>
      <c r="EU14" s="79"/>
      <c r="EV14" s="64"/>
      <c r="EW14" s="79"/>
      <c r="EX14" s="64"/>
      <c r="EY14" s="79"/>
      <c r="EZ14" s="64"/>
      <c r="FA14" s="79"/>
      <c r="FB14" s="64"/>
      <c r="FC14" s="79"/>
      <c r="FD14" s="64"/>
      <c r="FE14" s="79"/>
      <c r="FF14" s="64"/>
      <c r="FG14" s="79"/>
      <c r="FH14" s="64"/>
      <c r="FI14" s="79"/>
      <c r="FJ14" s="64"/>
      <c r="FK14" s="79"/>
      <c r="FL14" s="64"/>
      <c r="FM14" s="79"/>
      <c r="FN14" s="64"/>
      <c r="FO14" s="79"/>
      <c r="FP14" s="64"/>
      <c r="FQ14" s="79"/>
      <c r="FR14" s="64"/>
      <c r="FS14" s="79"/>
      <c r="FT14" s="64"/>
      <c r="FU14" s="79"/>
      <c r="FV14" s="64"/>
      <c r="FW14" s="79"/>
      <c r="FX14" s="64"/>
      <c r="FY14" s="79"/>
      <c r="FZ14" s="64"/>
      <c r="GA14" s="79"/>
      <c r="GB14" s="64"/>
      <c r="GC14" s="79"/>
      <c r="GD14" s="64"/>
      <c r="GE14" s="79"/>
      <c r="GF14" s="64"/>
      <c r="GG14" s="79"/>
      <c r="GH14" s="64"/>
      <c r="GI14" s="79"/>
      <c r="GJ14" s="64"/>
      <c r="GK14" s="79"/>
      <c r="GL14" s="64"/>
      <c r="GM14" s="79"/>
      <c r="GN14" s="64"/>
      <c r="GO14" s="79"/>
      <c r="GP14" s="64"/>
      <c r="GQ14" s="79"/>
      <c r="GR14" s="64"/>
      <c r="GS14" s="79"/>
      <c r="GT14" s="64"/>
      <c r="GU14" s="79"/>
      <c r="GV14" s="64"/>
    </row>
    <row r="15" spans="1:204" ht="72.95" customHeight="1">
      <c r="A15" s="4"/>
      <c r="B15" s="89"/>
      <c r="C15" s="25" t="s">
        <v>128</v>
      </c>
      <c r="D15" s="27" t="s">
        <v>194</v>
      </c>
      <c r="E15" s="103" t="s">
        <v>130</v>
      </c>
      <c r="F15" s="104">
        <v>0</v>
      </c>
      <c r="G15" s="103" t="s">
        <v>131</v>
      </c>
      <c r="H15" s="104">
        <v>10</v>
      </c>
      <c r="I15" s="103" t="s">
        <v>130</v>
      </c>
      <c r="J15" s="104">
        <v>0</v>
      </c>
      <c r="K15" s="103" t="s">
        <v>131</v>
      </c>
      <c r="L15" s="104">
        <v>10</v>
      </c>
      <c r="M15" s="103" t="s">
        <v>154</v>
      </c>
      <c r="N15" s="104">
        <v>0</v>
      </c>
      <c r="O15" s="103" t="s">
        <v>154</v>
      </c>
      <c r="P15" s="104">
        <v>0</v>
      </c>
      <c r="Q15" s="103" t="s">
        <v>154</v>
      </c>
      <c r="R15" s="104">
        <v>0</v>
      </c>
      <c r="S15" s="103" t="s">
        <v>154</v>
      </c>
      <c r="T15" s="104">
        <v>0</v>
      </c>
      <c r="U15" s="103" t="s">
        <v>130</v>
      </c>
      <c r="V15" s="104">
        <v>0</v>
      </c>
      <c r="W15" s="103" t="s">
        <v>154</v>
      </c>
      <c r="X15" s="104">
        <v>0</v>
      </c>
      <c r="Y15" s="103" t="s">
        <v>154</v>
      </c>
      <c r="Z15" s="104">
        <v>0</v>
      </c>
      <c r="AA15" s="103" t="s">
        <v>131</v>
      </c>
      <c r="AB15" s="104">
        <v>10</v>
      </c>
      <c r="AC15" s="103" t="s">
        <v>154</v>
      </c>
      <c r="AD15" s="104">
        <v>0</v>
      </c>
      <c r="AE15" s="103" t="s">
        <v>130</v>
      </c>
      <c r="AF15" s="104">
        <v>0</v>
      </c>
      <c r="AG15" s="103" t="s">
        <v>131</v>
      </c>
      <c r="AH15" s="104">
        <v>10</v>
      </c>
      <c r="AI15" s="103" t="s">
        <v>154</v>
      </c>
      <c r="AJ15" s="104">
        <v>0</v>
      </c>
      <c r="AK15" s="103" t="s">
        <v>131</v>
      </c>
      <c r="AL15" s="104">
        <v>10</v>
      </c>
      <c r="AM15" s="103" t="s">
        <v>131</v>
      </c>
      <c r="AN15" s="104">
        <v>10</v>
      </c>
      <c r="AO15" s="103" t="s">
        <v>154</v>
      </c>
      <c r="AP15" s="104">
        <v>0</v>
      </c>
      <c r="AQ15" s="103" t="s">
        <v>131</v>
      </c>
      <c r="AR15" s="104">
        <v>10</v>
      </c>
      <c r="AS15" s="103" t="s">
        <v>154</v>
      </c>
      <c r="AT15" s="104">
        <v>0</v>
      </c>
      <c r="AU15" s="103" t="s">
        <v>154</v>
      </c>
      <c r="AV15" s="104">
        <v>0</v>
      </c>
      <c r="AW15" s="103" t="s">
        <v>131</v>
      </c>
      <c r="AX15" s="104">
        <v>10</v>
      </c>
      <c r="AY15" s="103" t="s">
        <v>154</v>
      </c>
      <c r="AZ15" s="104">
        <v>0</v>
      </c>
      <c r="BA15" s="103" t="s">
        <v>130</v>
      </c>
      <c r="BB15" s="104">
        <v>0</v>
      </c>
      <c r="BC15" s="103" t="s">
        <v>130</v>
      </c>
      <c r="BD15" s="104">
        <v>0</v>
      </c>
      <c r="BE15" s="103" t="s">
        <v>154</v>
      </c>
      <c r="BF15" s="104">
        <v>0</v>
      </c>
      <c r="BG15" s="103" t="s">
        <v>131</v>
      </c>
      <c r="BH15" s="104">
        <v>10</v>
      </c>
      <c r="BI15" s="103" t="s">
        <v>154</v>
      </c>
      <c r="BJ15" s="104">
        <v>0</v>
      </c>
      <c r="BK15" s="103" t="s">
        <v>130</v>
      </c>
      <c r="BL15" s="104">
        <v>0</v>
      </c>
      <c r="BM15" s="186" t="s">
        <v>131</v>
      </c>
      <c r="BN15" s="182">
        <f>IF(BM15="No",0,(IF(BM15="Yes",10,(IF(BM15="Unknown",0," ")))))</f>
        <v>10</v>
      </c>
      <c r="BO15" s="103" t="s">
        <v>154</v>
      </c>
      <c r="BP15" s="104">
        <v>0</v>
      </c>
      <c r="BQ15" s="103" t="s">
        <v>130</v>
      </c>
      <c r="BR15" s="104">
        <v>0</v>
      </c>
      <c r="BS15" s="103" t="s">
        <v>131</v>
      </c>
      <c r="BT15" s="104">
        <v>10</v>
      </c>
      <c r="BU15" s="103" t="s">
        <v>131</v>
      </c>
      <c r="BV15" s="104">
        <v>10</v>
      </c>
      <c r="BW15" s="103" t="s">
        <v>154</v>
      </c>
      <c r="BX15" s="104">
        <v>0</v>
      </c>
      <c r="BY15" s="103" t="s">
        <v>154</v>
      </c>
      <c r="BZ15" s="104">
        <v>0</v>
      </c>
      <c r="CA15" s="103" t="s">
        <v>154</v>
      </c>
      <c r="CB15" s="104">
        <v>0</v>
      </c>
      <c r="CC15" s="103" t="s">
        <v>131</v>
      </c>
      <c r="CD15" s="104">
        <v>10</v>
      </c>
      <c r="CE15" s="103" t="s">
        <v>154</v>
      </c>
      <c r="CF15" s="104">
        <v>0</v>
      </c>
      <c r="CG15" s="103" t="s">
        <v>154</v>
      </c>
      <c r="CH15" s="104">
        <v>0</v>
      </c>
      <c r="CI15" s="103" t="s">
        <v>154</v>
      </c>
      <c r="CJ15" s="104">
        <v>0</v>
      </c>
      <c r="CK15" s="103" t="s">
        <v>154</v>
      </c>
      <c r="CL15" s="104">
        <v>0</v>
      </c>
      <c r="CM15" s="103" t="s">
        <v>154</v>
      </c>
      <c r="CN15" s="104">
        <v>0</v>
      </c>
      <c r="CO15" s="103" t="s">
        <v>130</v>
      </c>
      <c r="CP15" s="104">
        <v>0</v>
      </c>
      <c r="CQ15" s="103" t="s">
        <v>154</v>
      </c>
      <c r="CR15" s="104">
        <v>0</v>
      </c>
      <c r="CS15" s="103" t="s">
        <v>131</v>
      </c>
      <c r="CT15" s="104">
        <v>10</v>
      </c>
      <c r="CU15" s="186" t="s">
        <v>131</v>
      </c>
      <c r="CV15" s="182">
        <f>IF(CU15="No",0,(IF(CU15="Yes",10,(IF(CU15="Unknown",0," ")))))</f>
        <v>10</v>
      </c>
      <c r="CW15" s="103" t="s">
        <v>154</v>
      </c>
      <c r="CX15" s="104">
        <v>0</v>
      </c>
      <c r="CY15" s="103" t="s">
        <v>154</v>
      </c>
      <c r="CZ15" s="104">
        <v>0</v>
      </c>
      <c r="DA15" s="103" t="s">
        <v>131</v>
      </c>
      <c r="DB15" s="104">
        <v>10</v>
      </c>
      <c r="DC15" s="103" t="s">
        <v>131</v>
      </c>
      <c r="DD15" s="104">
        <v>10</v>
      </c>
      <c r="DE15" s="103" t="s">
        <v>154</v>
      </c>
      <c r="DF15" s="104">
        <v>0</v>
      </c>
      <c r="DG15" s="103" t="s">
        <v>131</v>
      </c>
      <c r="DH15" s="104">
        <v>10</v>
      </c>
      <c r="DI15" s="103" t="s">
        <v>130</v>
      </c>
      <c r="DJ15" s="104">
        <v>0</v>
      </c>
      <c r="DK15" s="103" t="s">
        <v>154</v>
      </c>
      <c r="DL15" s="104">
        <v>0</v>
      </c>
      <c r="DM15" s="103" t="s">
        <v>154</v>
      </c>
      <c r="DN15" s="104">
        <v>0</v>
      </c>
      <c r="DO15" s="103" t="s">
        <v>154</v>
      </c>
      <c r="DP15" s="104">
        <v>0</v>
      </c>
      <c r="DQ15" s="103" t="s">
        <v>131</v>
      </c>
      <c r="DR15" s="104">
        <v>10</v>
      </c>
      <c r="DS15" s="103" t="s">
        <v>131</v>
      </c>
      <c r="DT15" s="104">
        <v>10</v>
      </c>
      <c r="DU15" s="103" t="s">
        <v>154</v>
      </c>
      <c r="DV15" s="104">
        <v>0</v>
      </c>
      <c r="DW15" s="103" t="s">
        <v>154</v>
      </c>
      <c r="DX15" s="104">
        <v>0</v>
      </c>
      <c r="DY15" s="103" t="s">
        <v>154</v>
      </c>
      <c r="DZ15" s="104">
        <v>0</v>
      </c>
      <c r="EA15" s="103" t="s">
        <v>131</v>
      </c>
      <c r="EB15" s="104">
        <v>10</v>
      </c>
      <c r="EC15" s="103" t="s">
        <v>131</v>
      </c>
      <c r="ED15" s="104">
        <v>10</v>
      </c>
      <c r="EE15" s="103" t="s">
        <v>130</v>
      </c>
      <c r="EF15" s="104">
        <v>0</v>
      </c>
      <c r="EG15" s="103" t="s">
        <v>154</v>
      </c>
      <c r="EH15" s="104">
        <v>0</v>
      </c>
      <c r="EI15" s="103" t="s">
        <v>154</v>
      </c>
      <c r="EJ15" s="104">
        <v>0</v>
      </c>
      <c r="EK15" s="103" t="s">
        <v>131</v>
      </c>
      <c r="EL15" s="104">
        <v>10</v>
      </c>
      <c r="EM15" s="103" t="s">
        <v>154</v>
      </c>
      <c r="EN15" s="104">
        <v>0</v>
      </c>
      <c r="EO15" s="103" t="s">
        <v>131</v>
      </c>
      <c r="EP15" s="104">
        <v>10</v>
      </c>
      <c r="EQ15" s="186" t="s">
        <v>131</v>
      </c>
      <c r="ER15" s="182">
        <f>IF(EQ15="No",0,(IF(EQ15="Yes",10,(IF(EQ15="Unknown",0," ")))))</f>
        <v>10</v>
      </c>
      <c r="ES15" s="103" t="s">
        <v>154</v>
      </c>
      <c r="ET15" s="104">
        <v>0</v>
      </c>
      <c r="EU15" s="103" t="s">
        <v>131</v>
      </c>
      <c r="EV15" s="104">
        <v>10</v>
      </c>
      <c r="EW15" s="103" t="s">
        <v>131</v>
      </c>
      <c r="EX15" s="104">
        <v>10</v>
      </c>
      <c r="EY15" s="103" t="s">
        <v>154</v>
      </c>
      <c r="EZ15" s="104">
        <v>0</v>
      </c>
      <c r="FA15" s="103" t="s">
        <v>131</v>
      </c>
      <c r="FB15" s="104">
        <v>10</v>
      </c>
      <c r="FC15" s="103" t="s">
        <v>131</v>
      </c>
      <c r="FD15" s="104">
        <v>10</v>
      </c>
      <c r="FE15" s="103" t="s">
        <v>154</v>
      </c>
      <c r="FF15" s="104">
        <v>0</v>
      </c>
      <c r="FG15" s="103" t="s">
        <v>154</v>
      </c>
      <c r="FH15" s="104">
        <v>0</v>
      </c>
      <c r="FI15" s="103" t="s">
        <v>154</v>
      </c>
      <c r="FJ15" s="104">
        <v>0</v>
      </c>
      <c r="FK15" s="103" t="s">
        <v>154</v>
      </c>
      <c r="FL15" s="104">
        <v>0</v>
      </c>
      <c r="FM15" s="103" t="s">
        <v>154</v>
      </c>
      <c r="FN15" s="104">
        <v>0</v>
      </c>
      <c r="FO15" s="103" t="s">
        <v>131</v>
      </c>
      <c r="FP15" s="104">
        <v>10</v>
      </c>
      <c r="FQ15" s="103" t="s">
        <v>154</v>
      </c>
      <c r="FR15" s="104">
        <v>0</v>
      </c>
      <c r="FS15" s="103" t="s">
        <v>130</v>
      </c>
      <c r="FT15" s="104">
        <v>0</v>
      </c>
      <c r="FU15" s="103" t="s">
        <v>131</v>
      </c>
      <c r="FV15" s="104">
        <v>10</v>
      </c>
      <c r="FW15" s="103" t="s">
        <v>130</v>
      </c>
      <c r="FX15" s="104">
        <v>0</v>
      </c>
      <c r="FY15" s="103" t="s">
        <v>154</v>
      </c>
      <c r="FZ15" s="104">
        <v>0</v>
      </c>
      <c r="GA15" s="103" t="s">
        <v>131</v>
      </c>
      <c r="GB15" s="104">
        <v>10</v>
      </c>
      <c r="GC15" s="103" t="s">
        <v>131</v>
      </c>
      <c r="GD15" s="104">
        <v>10</v>
      </c>
      <c r="GE15" s="103" t="s">
        <v>130</v>
      </c>
      <c r="GF15" s="104">
        <v>0</v>
      </c>
      <c r="GG15" s="103" t="s">
        <v>154</v>
      </c>
      <c r="GH15" s="104">
        <v>0</v>
      </c>
      <c r="GI15" s="103" t="s">
        <v>154</v>
      </c>
      <c r="GJ15" s="104">
        <v>0</v>
      </c>
      <c r="GK15" s="103" t="s">
        <v>154</v>
      </c>
      <c r="GL15" s="104">
        <v>0</v>
      </c>
      <c r="GM15" s="103" t="s">
        <v>131</v>
      </c>
      <c r="GN15" s="104">
        <v>10</v>
      </c>
      <c r="GO15" s="103" t="s">
        <v>131</v>
      </c>
      <c r="GP15" s="104">
        <v>10</v>
      </c>
      <c r="GQ15" s="103" t="s">
        <v>154</v>
      </c>
      <c r="GR15" s="104">
        <v>0</v>
      </c>
      <c r="GS15" s="116" t="s">
        <v>154</v>
      </c>
      <c r="GT15" s="104">
        <v>0</v>
      </c>
      <c r="GU15" s="103" t="s">
        <v>154</v>
      </c>
      <c r="GV15" s="104">
        <v>0</v>
      </c>
    </row>
    <row r="16" spans="1:204" ht="39.950000000000003" customHeight="1">
      <c r="A16" s="4"/>
      <c r="B16" s="89"/>
      <c r="C16" s="25" t="s">
        <v>132</v>
      </c>
      <c r="D16" s="27" t="s">
        <v>195</v>
      </c>
      <c r="E16" s="103"/>
      <c r="F16" s="75" t="s">
        <v>134</v>
      </c>
      <c r="G16" s="103" t="s">
        <v>130</v>
      </c>
      <c r="H16" s="75">
        <v>0</v>
      </c>
      <c r="I16" s="103"/>
      <c r="J16" s="75" t="s">
        <v>134</v>
      </c>
      <c r="K16" s="103" t="s">
        <v>131</v>
      </c>
      <c r="L16" s="75">
        <v>5</v>
      </c>
      <c r="M16" s="103"/>
      <c r="N16" s="75" t="s">
        <v>135</v>
      </c>
      <c r="O16" s="103"/>
      <c r="P16" s="75" t="s">
        <v>135</v>
      </c>
      <c r="Q16" s="103"/>
      <c r="R16" s="75" t="s">
        <v>135</v>
      </c>
      <c r="S16" s="103"/>
      <c r="T16" s="75" t="s">
        <v>135</v>
      </c>
      <c r="U16" s="103"/>
      <c r="V16" s="75" t="s">
        <v>134</v>
      </c>
      <c r="W16" s="103"/>
      <c r="X16" s="75" t="s">
        <v>135</v>
      </c>
      <c r="Y16" s="103"/>
      <c r="Z16" s="75" t="s">
        <v>135</v>
      </c>
      <c r="AA16" s="103" t="s">
        <v>131</v>
      </c>
      <c r="AB16" s="75">
        <v>5</v>
      </c>
      <c r="AC16" s="103"/>
      <c r="AD16" s="75" t="s">
        <v>135</v>
      </c>
      <c r="AE16" s="103"/>
      <c r="AF16" s="75" t="s">
        <v>134</v>
      </c>
      <c r="AG16" s="103" t="s">
        <v>130</v>
      </c>
      <c r="AH16" s="75">
        <v>0</v>
      </c>
      <c r="AI16" s="103"/>
      <c r="AJ16" s="75" t="s">
        <v>135</v>
      </c>
      <c r="AK16" s="103" t="s">
        <v>131</v>
      </c>
      <c r="AL16" s="75">
        <v>5</v>
      </c>
      <c r="AM16" s="103" t="s">
        <v>131</v>
      </c>
      <c r="AN16" s="75">
        <v>5</v>
      </c>
      <c r="AO16" s="103"/>
      <c r="AP16" s="75" t="s">
        <v>135</v>
      </c>
      <c r="AQ16" s="103" t="s">
        <v>130</v>
      </c>
      <c r="AR16" s="75">
        <v>0</v>
      </c>
      <c r="AS16" s="103"/>
      <c r="AT16" s="75" t="s">
        <v>135</v>
      </c>
      <c r="AU16" s="103"/>
      <c r="AV16" s="75" t="s">
        <v>135</v>
      </c>
      <c r="AW16" s="103" t="s">
        <v>131</v>
      </c>
      <c r="AX16" s="75">
        <v>5</v>
      </c>
      <c r="AY16" s="103"/>
      <c r="AZ16" s="75" t="s">
        <v>135</v>
      </c>
      <c r="BA16" s="103"/>
      <c r="BB16" s="75" t="s">
        <v>134</v>
      </c>
      <c r="BC16" s="103"/>
      <c r="BD16" s="75" t="s">
        <v>134</v>
      </c>
      <c r="BE16" s="103"/>
      <c r="BF16" s="75" t="s">
        <v>135</v>
      </c>
      <c r="BG16" s="103" t="s">
        <v>131</v>
      </c>
      <c r="BH16" s="75">
        <v>5</v>
      </c>
      <c r="BI16" s="103"/>
      <c r="BJ16" s="75" t="s">
        <v>135</v>
      </c>
      <c r="BK16" s="103"/>
      <c r="BL16" s="75" t="s">
        <v>134</v>
      </c>
      <c r="BM16" s="186" t="s">
        <v>130</v>
      </c>
      <c r="BN16" s="183">
        <f>IF(BM15="No","N/A",(IF(BM16="No",0,(IF(BM16="Yes",5,(IF(BM16="Unknown",0," ")))))))</f>
        <v>0</v>
      </c>
      <c r="BO16" s="103"/>
      <c r="BP16" s="75" t="s">
        <v>135</v>
      </c>
      <c r="BQ16" s="103"/>
      <c r="BR16" s="75" t="s">
        <v>134</v>
      </c>
      <c r="BS16" s="103" t="s">
        <v>131</v>
      </c>
      <c r="BT16" s="75">
        <v>5</v>
      </c>
      <c r="BU16" s="103" t="s">
        <v>131</v>
      </c>
      <c r="BV16" s="75">
        <v>5</v>
      </c>
      <c r="BW16" s="103"/>
      <c r="BX16" s="75" t="s">
        <v>135</v>
      </c>
      <c r="BY16" s="103"/>
      <c r="BZ16" s="75" t="s">
        <v>135</v>
      </c>
      <c r="CA16" s="103"/>
      <c r="CB16" s="75" t="s">
        <v>135</v>
      </c>
      <c r="CC16" s="103" t="s">
        <v>131</v>
      </c>
      <c r="CD16" s="75">
        <v>5</v>
      </c>
      <c r="CE16" s="103"/>
      <c r="CF16" s="75" t="s">
        <v>135</v>
      </c>
      <c r="CG16" s="103"/>
      <c r="CH16" s="75" t="s">
        <v>135</v>
      </c>
      <c r="CI16" s="103"/>
      <c r="CJ16" s="75" t="s">
        <v>135</v>
      </c>
      <c r="CK16" s="103"/>
      <c r="CL16" s="75" t="s">
        <v>135</v>
      </c>
      <c r="CM16" s="103"/>
      <c r="CN16" s="75" t="s">
        <v>135</v>
      </c>
      <c r="CO16" s="103"/>
      <c r="CP16" s="75" t="s">
        <v>134</v>
      </c>
      <c r="CQ16" s="103"/>
      <c r="CR16" s="75" t="s">
        <v>135</v>
      </c>
      <c r="CS16" s="103" t="s">
        <v>131</v>
      </c>
      <c r="CT16" s="75">
        <v>5</v>
      </c>
      <c r="CU16" s="186" t="s">
        <v>130</v>
      </c>
      <c r="CV16" s="183">
        <f>IF(CU15="No","N/A",(IF(CU16="No",0,(IF(CU16="Yes",5,(IF(CU16="Unknown",0," ")))))))</f>
        <v>0</v>
      </c>
      <c r="CW16" s="103"/>
      <c r="CX16" s="75" t="s">
        <v>135</v>
      </c>
      <c r="CY16" s="103"/>
      <c r="CZ16" s="75" t="s">
        <v>135</v>
      </c>
      <c r="DA16" s="103" t="s">
        <v>154</v>
      </c>
      <c r="DB16" s="75">
        <v>0</v>
      </c>
      <c r="DC16" s="103" t="s">
        <v>131</v>
      </c>
      <c r="DD16" s="75">
        <v>5</v>
      </c>
      <c r="DE16" s="103"/>
      <c r="DF16" s="75" t="s">
        <v>135</v>
      </c>
      <c r="DG16" s="103" t="s">
        <v>131</v>
      </c>
      <c r="DH16" s="75">
        <v>5</v>
      </c>
      <c r="DI16" s="103"/>
      <c r="DJ16" s="75" t="s">
        <v>134</v>
      </c>
      <c r="DK16" s="103"/>
      <c r="DL16" s="75" t="s">
        <v>135</v>
      </c>
      <c r="DM16" s="103"/>
      <c r="DN16" s="75" t="s">
        <v>135</v>
      </c>
      <c r="DO16" s="103"/>
      <c r="DP16" s="75" t="s">
        <v>135</v>
      </c>
      <c r="DQ16" s="103" t="s">
        <v>131</v>
      </c>
      <c r="DR16" s="75">
        <v>5</v>
      </c>
      <c r="DS16" s="103" t="s">
        <v>154</v>
      </c>
      <c r="DT16" s="75">
        <v>0</v>
      </c>
      <c r="DU16" s="103"/>
      <c r="DV16" s="75" t="s">
        <v>135</v>
      </c>
      <c r="DW16" s="103"/>
      <c r="DX16" s="75" t="s">
        <v>135</v>
      </c>
      <c r="DY16" s="103"/>
      <c r="DZ16" s="75" t="s">
        <v>135</v>
      </c>
      <c r="EA16" s="103" t="s">
        <v>131</v>
      </c>
      <c r="EB16" s="75">
        <v>5</v>
      </c>
      <c r="EC16" s="103" t="s">
        <v>130</v>
      </c>
      <c r="ED16" s="75">
        <v>0</v>
      </c>
      <c r="EE16" s="103"/>
      <c r="EF16" s="75" t="s">
        <v>134</v>
      </c>
      <c r="EG16" s="103"/>
      <c r="EH16" s="75" t="s">
        <v>135</v>
      </c>
      <c r="EI16" s="103"/>
      <c r="EJ16" s="75" t="s">
        <v>135</v>
      </c>
      <c r="EK16" s="103" t="s">
        <v>130</v>
      </c>
      <c r="EL16" s="75">
        <v>0</v>
      </c>
      <c r="EM16" s="103"/>
      <c r="EN16" s="75" t="s">
        <v>135</v>
      </c>
      <c r="EO16" s="103" t="s">
        <v>131</v>
      </c>
      <c r="EP16" s="75">
        <v>5</v>
      </c>
      <c r="EQ16" s="186" t="s">
        <v>130</v>
      </c>
      <c r="ER16" s="183">
        <f>IF(EQ15="No","N/A",(IF(EQ16="No",0,(IF(EQ16="Yes",5,(IF(EQ16="Unknown",0," ")))))))</f>
        <v>0</v>
      </c>
      <c r="ES16" s="103"/>
      <c r="ET16" s="75" t="s">
        <v>135</v>
      </c>
      <c r="EU16" s="103" t="s">
        <v>131</v>
      </c>
      <c r="EV16" s="75">
        <v>5</v>
      </c>
      <c r="EW16" s="103" t="s">
        <v>131</v>
      </c>
      <c r="EX16" s="75">
        <v>5</v>
      </c>
      <c r="EY16" s="103"/>
      <c r="EZ16" s="75" t="s">
        <v>135</v>
      </c>
      <c r="FA16" s="103" t="s">
        <v>154</v>
      </c>
      <c r="FB16" s="75">
        <v>0</v>
      </c>
      <c r="FC16" s="103" t="s">
        <v>131</v>
      </c>
      <c r="FD16" s="75">
        <v>5</v>
      </c>
      <c r="FE16" s="103"/>
      <c r="FF16" s="75" t="s">
        <v>135</v>
      </c>
      <c r="FG16" s="103"/>
      <c r="FH16" s="75" t="s">
        <v>135</v>
      </c>
      <c r="FI16" s="103"/>
      <c r="FJ16" s="75" t="s">
        <v>135</v>
      </c>
      <c r="FK16" s="103"/>
      <c r="FL16" s="75" t="s">
        <v>135</v>
      </c>
      <c r="FM16" s="103"/>
      <c r="FN16" s="75" t="s">
        <v>135</v>
      </c>
      <c r="FO16" s="103" t="s">
        <v>154</v>
      </c>
      <c r="FP16" s="75">
        <v>0</v>
      </c>
      <c r="FQ16" s="103"/>
      <c r="FR16" s="75" t="s">
        <v>135</v>
      </c>
      <c r="FS16" s="103"/>
      <c r="FT16" s="75" t="s">
        <v>134</v>
      </c>
      <c r="FU16" s="103" t="s">
        <v>130</v>
      </c>
      <c r="FV16" s="75">
        <v>0</v>
      </c>
      <c r="FW16" s="103"/>
      <c r="FX16" s="75" t="s">
        <v>134</v>
      </c>
      <c r="FY16" s="103"/>
      <c r="FZ16" s="75" t="s">
        <v>135</v>
      </c>
      <c r="GA16" s="103" t="s">
        <v>131</v>
      </c>
      <c r="GB16" s="75">
        <v>5</v>
      </c>
      <c r="GC16" s="103" t="s">
        <v>154</v>
      </c>
      <c r="GD16" s="75">
        <v>0</v>
      </c>
      <c r="GE16" s="103" t="s">
        <v>130</v>
      </c>
      <c r="GF16" s="75" t="s">
        <v>134</v>
      </c>
      <c r="GG16" s="103"/>
      <c r="GH16" s="75" t="s">
        <v>135</v>
      </c>
      <c r="GI16" s="103"/>
      <c r="GJ16" s="75" t="s">
        <v>135</v>
      </c>
      <c r="GK16" s="103"/>
      <c r="GL16" s="75" t="s">
        <v>135</v>
      </c>
      <c r="GM16" s="103" t="s">
        <v>154</v>
      </c>
      <c r="GN16" s="75">
        <v>0</v>
      </c>
      <c r="GO16" s="103" t="s">
        <v>131</v>
      </c>
      <c r="GP16" s="75">
        <v>5</v>
      </c>
      <c r="GQ16" s="103"/>
      <c r="GR16" s="75" t="s">
        <v>135</v>
      </c>
      <c r="GS16" s="103"/>
      <c r="GT16" s="75" t="s">
        <v>135</v>
      </c>
      <c r="GU16" s="103"/>
      <c r="GV16" s="75" t="s">
        <v>135</v>
      </c>
    </row>
    <row r="17" spans="1:204" ht="71.099999999999994" customHeight="1">
      <c r="A17" s="4"/>
      <c r="B17" s="89"/>
      <c r="C17" s="25" t="s">
        <v>136</v>
      </c>
      <c r="D17" s="14" t="s">
        <v>196</v>
      </c>
      <c r="E17" s="103" t="s">
        <v>130</v>
      </c>
      <c r="F17" s="104">
        <v>0</v>
      </c>
      <c r="G17" s="103" t="s">
        <v>154</v>
      </c>
      <c r="H17" s="104">
        <v>0</v>
      </c>
      <c r="I17" s="103" t="s">
        <v>130</v>
      </c>
      <c r="J17" s="104">
        <v>0</v>
      </c>
      <c r="K17" s="103" t="s">
        <v>154</v>
      </c>
      <c r="L17" s="104">
        <v>0</v>
      </c>
      <c r="M17" s="103" t="s">
        <v>154</v>
      </c>
      <c r="N17" s="104">
        <v>0</v>
      </c>
      <c r="O17" s="103" t="s">
        <v>154</v>
      </c>
      <c r="P17" s="104">
        <v>0</v>
      </c>
      <c r="Q17" s="103" t="s">
        <v>154</v>
      </c>
      <c r="R17" s="104">
        <v>0</v>
      </c>
      <c r="S17" s="103" t="s">
        <v>154</v>
      </c>
      <c r="T17" s="104">
        <v>0</v>
      </c>
      <c r="U17" s="103" t="s">
        <v>130</v>
      </c>
      <c r="V17" s="104">
        <v>0</v>
      </c>
      <c r="W17" s="103" t="s">
        <v>154</v>
      </c>
      <c r="X17" s="104">
        <v>0</v>
      </c>
      <c r="Y17" s="103" t="s">
        <v>154</v>
      </c>
      <c r="Z17" s="104">
        <v>0</v>
      </c>
      <c r="AA17" s="103" t="s">
        <v>154</v>
      </c>
      <c r="AB17" s="104">
        <v>0</v>
      </c>
      <c r="AC17" s="103" t="s">
        <v>131</v>
      </c>
      <c r="AD17" s="104">
        <v>10</v>
      </c>
      <c r="AE17" s="103" t="s">
        <v>154</v>
      </c>
      <c r="AF17" s="104">
        <v>0</v>
      </c>
      <c r="AG17" s="103" t="s">
        <v>131</v>
      </c>
      <c r="AH17" s="104">
        <v>10</v>
      </c>
      <c r="AI17" s="103" t="s">
        <v>154</v>
      </c>
      <c r="AJ17" s="104">
        <v>0</v>
      </c>
      <c r="AK17" s="103" t="s">
        <v>131</v>
      </c>
      <c r="AL17" s="104">
        <v>10</v>
      </c>
      <c r="AM17" s="103" t="s">
        <v>131</v>
      </c>
      <c r="AN17" s="104">
        <v>10</v>
      </c>
      <c r="AO17" s="103" t="s">
        <v>154</v>
      </c>
      <c r="AP17" s="104">
        <v>0</v>
      </c>
      <c r="AQ17" s="103" t="s">
        <v>154</v>
      </c>
      <c r="AR17" s="104">
        <v>0</v>
      </c>
      <c r="AS17" s="103" t="s">
        <v>154</v>
      </c>
      <c r="AT17" s="104">
        <v>0</v>
      </c>
      <c r="AU17" s="103" t="s">
        <v>154</v>
      </c>
      <c r="AV17" s="104">
        <v>0</v>
      </c>
      <c r="AW17" s="103" t="s">
        <v>130</v>
      </c>
      <c r="AX17" s="104">
        <v>0</v>
      </c>
      <c r="AY17" s="103" t="s">
        <v>154</v>
      </c>
      <c r="AZ17" s="104">
        <v>0</v>
      </c>
      <c r="BA17" s="103" t="s">
        <v>130</v>
      </c>
      <c r="BB17" s="104">
        <v>0</v>
      </c>
      <c r="BC17" s="103" t="s">
        <v>130</v>
      </c>
      <c r="BD17" s="104">
        <v>0</v>
      </c>
      <c r="BE17" s="103" t="s">
        <v>154</v>
      </c>
      <c r="BF17" s="104">
        <v>0</v>
      </c>
      <c r="BG17" s="103" t="s">
        <v>154</v>
      </c>
      <c r="BH17" s="104">
        <v>0</v>
      </c>
      <c r="BI17" s="103" t="s">
        <v>154</v>
      </c>
      <c r="BJ17" s="104">
        <v>0</v>
      </c>
      <c r="BK17" s="103" t="s">
        <v>154</v>
      </c>
      <c r="BL17" s="104">
        <v>0</v>
      </c>
      <c r="BM17" s="186" t="s">
        <v>131</v>
      </c>
      <c r="BN17" s="182">
        <f>IF(BM17="No",0,(IF(BM17="Yes",10,(IF(BM17="Unknown",0," ")))))</f>
        <v>10</v>
      </c>
      <c r="BO17" s="103" t="s">
        <v>154</v>
      </c>
      <c r="BP17" s="104">
        <v>0</v>
      </c>
      <c r="BQ17" s="103" t="s">
        <v>130</v>
      </c>
      <c r="BR17" s="104">
        <v>0</v>
      </c>
      <c r="BS17" s="103" t="s">
        <v>154</v>
      </c>
      <c r="BT17" s="104">
        <v>0</v>
      </c>
      <c r="BU17" s="103" t="s">
        <v>154</v>
      </c>
      <c r="BV17" s="104">
        <v>0</v>
      </c>
      <c r="BW17" s="103" t="s">
        <v>154</v>
      </c>
      <c r="BX17" s="104">
        <v>0</v>
      </c>
      <c r="BY17" s="103" t="s">
        <v>154</v>
      </c>
      <c r="BZ17" s="104">
        <v>0</v>
      </c>
      <c r="CA17" s="103" t="s">
        <v>154</v>
      </c>
      <c r="CB17" s="104">
        <v>0</v>
      </c>
      <c r="CC17" s="103" t="s">
        <v>154</v>
      </c>
      <c r="CD17" s="104">
        <v>0</v>
      </c>
      <c r="CE17" s="103" t="s">
        <v>154</v>
      </c>
      <c r="CF17" s="104">
        <v>0</v>
      </c>
      <c r="CG17" s="103" t="s">
        <v>154</v>
      </c>
      <c r="CH17" s="104">
        <v>0</v>
      </c>
      <c r="CI17" s="103" t="s">
        <v>154</v>
      </c>
      <c r="CJ17" s="104">
        <v>0</v>
      </c>
      <c r="CK17" s="103" t="s">
        <v>154</v>
      </c>
      <c r="CL17" s="104">
        <v>0</v>
      </c>
      <c r="CM17" s="103" t="s">
        <v>154</v>
      </c>
      <c r="CN17" s="104">
        <v>0</v>
      </c>
      <c r="CO17" s="103" t="s">
        <v>130</v>
      </c>
      <c r="CP17" s="104">
        <v>0</v>
      </c>
      <c r="CQ17" s="103" t="s">
        <v>154</v>
      </c>
      <c r="CR17" s="104">
        <v>0</v>
      </c>
      <c r="CS17" s="103" t="s">
        <v>154</v>
      </c>
      <c r="CT17" s="104">
        <v>0</v>
      </c>
      <c r="CU17" s="186" t="s">
        <v>130</v>
      </c>
      <c r="CV17" s="182">
        <f>IF(CU17="No",0,(IF(CU17="Yes",10,(IF(CU17="Unknown",0," ")))))</f>
        <v>0</v>
      </c>
      <c r="CW17" s="103" t="s">
        <v>154</v>
      </c>
      <c r="CX17" s="104">
        <v>0</v>
      </c>
      <c r="CY17" s="103" t="s">
        <v>154</v>
      </c>
      <c r="CZ17" s="104">
        <v>0</v>
      </c>
      <c r="DA17" s="103" t="s">
        <v>154</v>
      </c>
      <c r="DB17" s="104">
        <v>0</v>
      </c>
      <c r="DC17" s="103" t="s">
        <v>131</v>
      </c>
      <c r="DD17" s="104">
        <v>10</v>
      </c>
      <c r="DE17" s="103" t="s">
        <v>154</v>
      </c>
      <c r="DF17" s="104">
        <v>0</v>
      </c>
      <c r="DG17" s="103" t="s">
        <v>130</v>
      </c>
      <c r="DH17" s="104">
        <v>0</v>
      </c>
      <c r="DI17" s="103" t="s">
        <v>154</v>
      </c>
      <c r="DJ17" s="104">
        <v>0</v>
      </c>
      <c r="DK17" s="103" t="s">
        <v>154</v>
      </c>
      <c r="DL17" s="104">
        <v>0</v>
      </c>
      <c r="DM17" s="103" t="s">
        <v>154</v>
      </c>
      <c r="DN17" s="104">
        <v>0</v>
      </c>
      <c r="DO17" s="103" t="s">
        <v>154</v>
      </c>
      <c r="DP17" s="104">
        <v>0</v>
      </c>
      <c r="DQ17" s="103" t="s">
        <v>131</v>
      </c>
      <c r="DR17" s="104">
        <v>10</v>
      </c>
      <c r="DS17" s="103" t="s">
        <v>154</v>
      </c>
      <c r="DT17" s="104">
        <v>0</v>
      </c>
      <c r="DU17" s="103" t="s">
        <v>154</v>
      </c>
      <c r="DV17" s="104">
        <v>0</v>
      </c>
      <c r="DW17" s="103" t="s">
        <v>154</v>
      </c>
      <c r="DX17" s="104">
        <v>0</v>
      </c>
      <c r="DY17" s="103" t="s">
        <v>154</v>
      </c>
      <c r="DZ17" s="104">
        <v>0</v>
      </c>
      <c r="EA17" s="103" t="s">
        <v>154</v>
      </c>
      <c r="EB17" s="104">
        <v>0</v>
      </c>
      <c r="EC17" s="103" t="s">
        <v>154</v>
      </c>
      <c r="ED17" s="104">
        <v>0</v>
      </c>
      <c r="EE17" s="103" t="s">
        <v>130</v>
      </c>
      <c r="EF17" s="104">
        <v>0</v>
      </c>
      <c r="EG17" s="103" t="s">
        <v>154</v>
      </c>
      <c r="EH17" s="104">
        <v>0</v>
      </c>
      <c r="EI17" s="103" t="s">
        <v>154</v>
      </c>
      <c r="EJ17" s="104">
        <v>0</v>
      </c>
      <c r="EK17" s="103" t="s">
        <v>131</v>
      </c>
      <c r="EL17" s="104">
        <v>10</v>
      </c>
      <c r="EM17" s="103" t="s">
        <v>154</v>
      </c>
      <c r="EN17" s="104">
        <v>0</v>
      </c>
      <c r="EO17" s="103" t="s">
        <v>131</v>
      </c>
      <c r="EP17" s="104">
        <v>10</v>
      </c>
      <c r="EQ17" s="186" t="s">
        <v>130</v>
      </c>
      <c r="ER17" s="182">
        <f>IF(EQ17="No",0,(IF(EQ17="Yes",10,(IF(EQ17="Unknown",0," ")))))</f>
        <v>0</v>
      </c>
      <c r="ES17" s="103" t="s">
        <v>154</v>
      </c>
      <c r="ET17" s="104">
        <v>0</v>
      </c>
      <c r="EU17" s="103" t="s">
        <v>154</v>
      </c>
      <c r="EV17" s="104">
        <v>0</v>
      </c>
      <c r="EW17" s="103" t="s">
        <v>131</v>
      </c>
      <c r="EX17" s="104">
        <v>10</v>
      </c>
      <c r="EY17" s="103" t="s">
        <v>154</v>
      </c>
      <c r="EZ17" s="104">
        <v>0</v>
      </c>
      <c r="FA17" s="103" t="s">
        <v>154</v>
      </c>
      <c r="FB17" s="104">
        <v>0</v>
      </c>
      <c r="FC17" s="103" t="s">
        <v>154</v>
      </c>
      <c r="FD17" s="104">
        <v>0</v>
      </c>
      <c r="FE17" s="103" t="s">
        <v>154</v>
      </c>
      <c r="FF17" s="104">
        <v>0</v>
      </c>
      <c r="FG17" s="103" t="s">
        <v>154</v>
      </c>
      <c r="FH17" s="104">
        <v>0</v>
      </c>
      <c r="FI17" s="103" t="s">
        <v>154</v>
      </c>
      <c r="FJ17" s="104">
        <v>0</v>
      </c>
      <c r="FK17" s="103" t="s">
        <v>131</v>
      </c>
      <c r="FL17" s="104">
        <v>10</v>
      </c>
      <c r="FM17" s="103" t="s">
        <v>154</v>
      </c>
      <c r="FN17" s="104">
        <v>0</v>
      </c>
      <c r="FO17" s="103" t="s">
        <v>154</v>
      </c>
      <c r="FP17" s="104">
        <v>0</v>
      </c>
      <c r="FQ17" s="103" t="s">
        <v>154</v>
      </c>
      <c r="FR17" s="104">
        <v>0</v>
      </c>
      <c r="FS17" s="103" t="s">
        <v>130</v>
      </c>
      <c r="FT17" s="104">
        <v>0</v>
      </c>
      <c r="FU17" s="103" t="s">
        <v>154</v>
      </c>
      <c r="FV17" s="104">
        <v>0</v>
      </c>
      <c r="FW17" s="103" t="s">
        <v>130</v>
      </c>
      <c r="FX17" s="104">
        <v>0</v>
      </c>
      <c r="FY17" s="103" t="s">
        <v>154</v>
      </c>
      <c r="FZ17" s="104">
        <v>0</v>
      </c>
      <c r="GA17" s="103" t="s">
        <v>154</v>
      </c>
      <c r="GB17" s="104">
        <v>0</v>
      </c>
      <c r="GC17" s="103" t="s">
        <v>131</v>
      </c>
      <c r="GD17" s="104">
        <v>10</v>
      </c>
      <c r="GE17" s="103" t="s">
        <v>131</v>
      </c>
      <c r="GF17" s="104">
        <v>10</v>
      </c>
      <c r="GG17" s="103" t="s">
        <v>154</v>
      </c>
      <c r="GH17" s="104">
        <v>0</v>
      </c>
      <c r="GI17" s="103" t="s">
        <v>154</v>
      </c>
      <c r="GJ17" s="104">
        <v>0</v>
      </c>
      <c r="GK17" s="103" t="s">
        <v>154</v>
      </c>
      <c r="GL17" s="104">
        <v>0</v>
      </c>
      <c r="GM17" s="103" t="s">
        <v>154</v>
      </c>
      <c r="GN17" s="104">
        <v>0</v>
      </c>
      <c r="GO17" s="103" t="s">
        <v>131</v>
      </c>
      <c r="GP17" s="104">
        <v>10</v>
      </c>
      <c r="GQ17" s="103" t="s">
        <v>154</v>
      </c>
      <c r="GR17" s="104">
        <v>0</v>
      </c>
      <c r="GS17" s="116" t="s">
        <v>154</v>
      </c>
      <c r="GT17" s="104">
        <v>0</v>
      </c>
      <c r="GU17" s="103" t="s">
        <v>154</v>
      </c>
      <c r="GV17" s="104">
        <v>0</v>
      </c>
    </row>
    <row r="18" spans="1:204" ht="54" customHeight="1">
      <c r="A18" s="4"/>
      <c r="B18" s="89"/>
      <c r="C18" s="25" t="s">
        <v>138</v>
      </c>
      <c r="D18" s="37" t="s">
        <v>197</v>
      </c>
      <c r="E18" s="103"/>
      <c r="F18" s="75" t="s">
        <v>134</v>
      </c>
      <c r="G18" s="103"/>
      <c r="H18" s="75" t="s">
        <v>135</v>
      </c>
      <c r="I18" s="103"/>
      <c r="J18" s="75" t="s">
        <v>134</v>
      </c>
      <c r="K18" s="103"/>
      <c r="L18" s="75" t="s">
        <v>135</v>
      </c>
      <c r="M18" s="103"/>
      <c r="N18" s="75" t="s">
        <v>135</v>
      </c>
      <c r="O18" s="103"/>
      <c r="P18" s="75" t="s">
        <v>135</v>
      </c>
      <c r="Q18" s="103"/>
      <c r="R18" s="75" t="s">
        <v>135</v>
      </c>
      <c r="S18" s="103"/>
      <c r="T18" s="75" t="s">
        <v>135</v>
      </c>
      <c r="U18" s="103"/>
      <c r="V18" s="75" t="s">
        <v>134</v>
      </c>
      <c r="W18" s="103"/>
      <c r="X18" s="75" t="s">
        <v>135</v>
      </c>
      <c r="Y18" s="103"/>
      <c r="Z18" s="75" t="s">
        <v>135</v>
      </c>
      <c r="AA18" s="103"/>
      <c r="AB18" s="75" t="s">
        <v>135</v>
      </c>
      <c r="AC18" s="103" t="s">
        <v>131</v>
      </c>
      <c r="AD18" s="75">
        <v>5</v>
      </c>
      <c r="AE18" s="103"/>
      <c r="AF18" s="75" t="s">
        <v>135</v>
      </c>
      <c r="AG18" s="103" t="s">
        <v>131</v>
      </c>
      <c r="AH18" s="75">
        <v>5</v>
      </c>
      <c r="AI18" s="103"/>
      <c r="AJ18" s="75" t="s">
        <v>135</v>
      </c>
      <c r="AK18" s="103" t="s">
        <v>130</v>
      </c>
      <c r="AL18" s="75">
        <v>0</v>
      </c>
      <c r="AM18" s="103" t="s">
        <v>131</v>
      </c>
      <c r="AN18" s="75">
        <v>5</v>
      </c>
      <c r="AO18" s="103"/>
      <c r="AP18" s="75" t="s">
        <v>135</v>
      </c>
      <c r="AQ18" s="103"/>
      <c r="AR18" s="75" t="s">
        <v>135</v>
      </c>
      <c r="AS18" s="103"/>
      <c r="AT18" s="75" t="s">
        <v>135</v>
      </c>
      <c r="AU18" s="103"/>
      <c r="AV18" s="75" t="s">
        <v>135</v>
      </c>
      <c r="AW18" s="103"/>
      <c r="AX18" s="75" t="s">
        <v>134</v>
      </c>
      <c r="AY18" s="103"/>
      <c r="AZ18" s="75" t="s">
        <v>135</v>
      </c>
      <c r="BA18" s="103"/>
      <c r="BB18" s="75" t="s">
        <v>134</v>
      </c>
      <c r="BC18" s="103"/>
      <c r="BD18" s="75" t="s">
        <v>134</v>
      </c>
      <c r="BE18" s="103"/>
      <c r="BF18" s="75" t="s">
        <v>135</v>
      </c>
      <c r="BG18" s="103"/>
      <c r="BH18" s="75" t="s">
        <v>135</v>
      </c>
      <c r="BI18" s="103"/>
      <c r="BJ18" s="75" t="s">
        <v>135</v>
      </c>
      <c r="BK18" s="103"/>
      <c r="BL18" s="75" t="s">
        <v>135</v>
      </c>
      <c r="BM18" s="186" t="s">
        <v>131</v>
      </c>
      <c r="BN18" s="183">
        <f>IF(BM17="No","N/A",IF(BM18="No",0,(IF(BM18="Yes",5,(IF(BM18="Unknown",0," "))))))</f>
        <v>5</v>
      </c>
      <c r="BO18" s="103"/>
      <c r="BP18" s="75" t="s">
        <v>135</v>
      </c>
      <c r="BQ18" s="103"/>
      <c r="BR18" s="75" t="s">
        <v>134</v>
      </c>
      <c r="BS18" s="103"/>
      <c r="BT18" s="75" t="s">
        <v>135</v>
      </c>
      <c r="BU18" s="103"/>
      <c r="BV18" s="75" t="s">
        <v>135</v>
      </c>
      <c r="BW18" s="103"/>
      <c r="BX18" s="75" t="s">
        <v>135</v>
      </c>
      <c r="BY18" s="103"/>
      <c r="BZ18" s="75" t="s">
        <v>135</v>
      </c>
      <c r="CA18" s="103"/>
      <c r="CB18" s="75" t="s">
        <v>135</v>
      </c>
      <c r="CC18" s="103"/>
      <c r="CD18" s="75" t="s">
        <v>135</v>
      </c>
      <c r="CE18" s="103"/>
      <c r="CF18" s="75" t="s">
        <v>135</v>
      </c>
      <c r="CG18" s="103"/>
      <c r="CH18" s="75" t="s">
        <v>135</v>
      </c>
      <c r="CI18" s="103"/>
      <c r="CJ18" s="75" t="s">
        <v>135</v>
      </c>
      <c r="CK18" s="103"/>
      <c r="CL18" s="75" t="s">
        <v>135</v>
      </c>
      <c r="CM18" s="103"/>
      <c r="CN18" s="75" t="s">
        <v>135</v>
      </c>
      <c r="CO18" s="103"/>
      <c r="CP18" s="75" t="s">
        <v>134</v>
      </c>
      <c r="CQ18" s="103"/>
      <c r="CR18" s="75" t="s">
        <v>135</v>
      </c>
      <c r="CS18" s="103"/>
      <c r="CT18" s="75" t="s">
        <v>135</v>
      </c>
      <c r="CU18" s="186" t="s">
        <v>130</v>
      </c>
      <c r="CV18" s="183" t="str">
        <f>IF(CU17="No","N/A",IF(CU18="No",0,(IF(CU18="Yes",5,(IF(CU18="Unknown",0," "))))))</f>
        <v>N/A</v>
      </c>
      <c r="CW18" s="103"/>
      <c r="CX18" s="75" t="s">
        <v>135</v>
      </c>
      <c r="CY18" s="103"/>
      <c r="CZ18" s="75" t="s">
        <v>135</v>
      </c>
      <c r="DA18" s="103"/>
      <c r="DB18" s="75" t="s">
        <v>135</v>
      </c>
      <c r="DC18" s="103" t="s">
        <v>131</v>
      </c>
      <c r="DD18" s="75">
        <v>5</v>
      </c>
      <c r="DE18" s="103"/>
      <c r="DF18" s="75" t="s">
        <v>135</v>
      </c>
      <c r="DG18" s="103"/>
      <c r="DH18" s="75" t="s">
        <v>134</v>
      </c>
      <c r="DI18" s="103"/>
      <c r="DJ18" s="75" t="s">
        <v>135</v>
      </c>
      <c r="DK18" s="103"/>
      <c r="DL18" s="75" t="s">
        <v>135</v>
      </c>
      <c r="DM18" s="103"/>
      <c r="DN18" s="75" t="s">
        <v>135</v>
      </c>
      <c r="DO18" s="103"/>
      <c r="DP18" s="75" t="s">
        <v>135</v>
      </c>
      <c r="DQ18" s="103"/>
      <c r="DR18" s="75" t="s">
        <v>135</v>
      </c>
      <c r="DS18" s="103"/>
      <c r="DT18" s="75" t="s">
        <v>135</v>
      </c>
      <c r="DU18" s="103"/>
      <c r="DV18" s="75" t="s">
        <v>135</v>
      </c>
      <c r="DW18" s="103"/>
      <c r="DX18" s="75" t="s">
        <v>135</v>
      </c>
      <c r="DY18" s="103"/>
      <c r="DZ18" s="75" t="s">
        <v>135</v>
      </c>
      <c r="EA18" s="103"/>
      <c r="EB18" s="75" t="s">
        <v>135</v>
      </c>
      <c r="EC18" s="103"/>
      <c r="ED18" s="75" t="s">
        <v>135</v>
      </c>
      <c r="EE18" s="103"/>
      <c r="EF18" s="75" t="s">
        <v>134</v>
      </c>
      <c r="EG18" s="103"/>
      <c r="EH18" s="75" t="s">
        <v>135</v>
      </c>
      <c r="EI18" s="103"/>
      <c r="EJ18" s="75" t="s">
        <v>135</v>
      </c>
      <c r="EK18" s="103" t="s">
        <v>130</v>
      </c>
      <c r="EL18" s="75">
        <v>0</v>
      </c>
      <c r="EM18" s="103"/>
      <c r="EN18" s="75" t="s">
        <v>135</v>
      </c>
      <c r="EO18" s="103" t="s">
        <v>131</v>
      </c>
      <c r="EP18" s="75">
        <v>5</v>
      </c>
      <c r="EQ18" s="186"/>
      <c r="ER18" s="183" t="str">
        <f>IF(EQ17="No","N/A",IF(EQ18="No",0,(IF(EQ18="Yes",5,(IF(EQ18="Unknown",0," "))))))</f>
        <v>N/A</v>
      </c>
      <c r="ES18" s="103"/>
      <c r="ET18" s="75" t="s">
        <v>135</v>
      </c>
      <c r="EU18" s="103"/>
      <c r="EV18" s="75" t="s">
        <v>135</v>
      </c>
      <c r="EW18" s="103" t="s">
        <v>131</v>
      </c>
      <c r="EX18" s="75">
        <v>5</v>
      </c>
      <c r="EY18" s="103"/>
      <c r="EZ18" s="75" t="s">
        <v>135</v>
      </c>
      <c r="FA18" s="103"/>
      <c r="FB18" s="75" t="s">
        <v>135</v>
      </c>
      <c r="FC18" s="103"/>
      <c r="FD18" s="75" t="s">
        <v>135</v>
      </c>
      <c r="FE18" s="103"/>
      <c r="FF18" s="75" t="s">
        <v>135</v>
      </c>
      <c r="FG18" s="103"/>
      <c r="FH18" s="75" t="s">
        <v>135</v>
      </c>
      <c r="FI18" s="103"/>
      <c r="FJ18" s="75" t="s">
        <v>135</v>
      </c>
      <c r="FK18" s="103" t="s">
        <v>131</v>
      </c>
      <c r="FL18" s="75">
        <v>5</v>
      </c>
      <c r="FM18" s="103"/>
      <c r="FN18" s="75" t="s">
        <v>135</v>
      </c>
      <c r="FO18" s="103"/>
      <c r="FP18" s="75" t="s">
        <v>135</v>
      </c>
      <c r="FQ18" s="103"/>
      <c r="FR18" s="75" t="s">
        <v>135</v>
      </c>
      <c r="FS18" s="103"/>
      <c r="FT18" s="75" t="s">
        <v>134</v>
      </c>
      <c r="FU18" s="103"/>
      <c r="FV18" s="75" t="s">
        <v>135</v>
      </c>
      <c r="FW18" s="103"/>
      <c r="FX18" s="75" t="s">
        <v>134</v>
      </c>
      <c r="FY18" s="103"/>
      <c r="FZ18" s="75" t="s">
        <v>135</v>
      </c>
      <c r="GA18" s="103"/>
      <c r="GB18" s="75" t="s">
        <v>135</v>
      </c>
      <c r="GC18" s="103" t="s">
        <v>131</v>
      </c>
      <c r="GD18" s="75">
        <v>5</v>
      </c>
      <c r="GE18" s="103" t="s">
        <v>131</v>
      </c>
      <c r="GF18" s="75">
        <v>5</v>
      </c>
      <c r="GG18" s="103"/>
      <c r="GH18" s="75" t="s">
        <v>135</v>
      </c>
      <c r="GI18" s="103"/>
      <c r="GJ18" s="75" t="s">
        <v>135</v>
      </c>
      <c r="GK18" s="103"/>
      <c r="GL18" s="75" t="s">
        <v>135</v>
      </c>
      <c r="GM18" s="103"/>
      <c r="GN18" s="75" t="s">
        <v>135</v>
      </c>
      <c r="GO18" s="103" t="s">
        <v>131</v>
      </c>
      <c r="GP18" s="75">
        <v>5</v>
      </c>
      <c r="GQ18" s="103"/>
      <c r="GR18" s="75" t="s">
        <v>135</v>
      </c>
      <c r="GS18" s="103"/>
      <c r="GT18" s="75" t="s">
        <v>135</v>
      </c>
      <c r="GU18" s="103"/>
      <c r="GV18" s="75" t="s">
        <v>135</v>
      </c>
    </row>
    <row r="19" spans="1:204" ht="68.099999999999994" customHeight="1">
      <c r="A19" s="4"/>
      <c r="B19" s="89"/>
      <c r="C19" s="25" t="s">
        <v>144</v>
      </c>
      <c r="D19" s="30" t="s">
        <v>198</v>
      </c>
      <c r="E19" s="103" t="s">
        <v>130</v>
      </c>
      <c r="F19" s="75">
        <v>0</v>
      </c>
      <c r="G19" s="103" t="s">
        <v>131</v>
      </c>
      <c r="H19" s="75">
        <v>5</v>
      </c>
      <c r="I19" s="103" t="s">
        <v>130</v>
      </c>
      <c r="J19" s="75">
        <v>0</v>
      </c>
      <c r="K19" s="103" t="s">
        <v>154</v>
      </c>
      <c r="L19" s="75">
        <v>0</v>
      </c>
      <c r="M19" s="103" t="s">
        <v>154</v>
      </c>
      <c r="N19" s="75">
        <v>0</v>
      </c>
      <c r="O19" s="103" t="s">
        <v>154</v>
      </c>
      <c r="P19" s="75">
        <v>0</v>
      </c>
      <c r="Q19" s="103" t="s">
        <v>154</v>
      </c>
      <c r="R19" s="75">
        <v>0</v>
      </c>
      <c r="S19" s="103" t="s">
        <v>154</v>
      </c>
      <c r="T19" s="75">
        <v>0</v>
      </c>
      <c r="U19" s="103" t="s">
        <v>130</v>
      </c>
      <c r="V19" s="75">
        <v>0</v>
      </c>
      <c r="W19" s="103" t="s">
        <v>154</v>
      </c>
      <c r="X19" s="75">
        <v>0</v>
      </c>
      <c r="Y19" s="103" t="s">
        <v>154</v>
      </c>
      <c r="Z19" s="75">
        <v>0</v>
      </c>
      <c r="AA19" s="103" t="s">
        <v>154</v>
      </c>
      <c r="AB19" s="75">
        <v>0</v>
      </c>
      <c r="AC19" s="103" t="s">
        <v>131</v>
      </c>
      <c r="AD19" s="75">
        <v>5</v>
      </c>
      <c r="AE19" s="103" t="s">
        <v>154</v>
      </c>
      <c r="AF19" s="75">
        <v>0</v>
      </c>
      <c r="AG19" s="103" t="s">
        <v>131</v>
      </c>
      <c r="AH19" s="75">
        <v>5</v>
      </c>
      <c r="AI19" s="103" t="s">
        <v>154</v>
      </c>
      <c r="AJ19" s="75">
        <v>0</v>
      </c>
      <c r="AK19" s="103" t="s">
        <v>131</v>
      </c>
      <c r="AL19" s="75">
        <v>5</v>
      </c>
      <c r="AM19" s="103" t="s">
        <v>131</v>
      </c>
      <c r="AN19" s="75">
        <v>5</v>
      </c>
      <c r="AO19" s="103" t="s">
        <v>154</v>
      </c>
      <c r="AP19" s="75">
        <v>0</v>
      </c>
      <c r="AQ19" s="103" t="s">
        <v>154</v>
      </c>
      <c r="AR19" s="75">
        <v>0</v>
      </c>
      <c r="AS19" s="103" t="s">
        <v>154</v>
      </c>
      <c r="AT19" s="75">
        <v>0</v>
      </c>
      <c r="AU19" s="103" t="s">
        <v>154</v>
      </c>
      <c r="AV19" s="75">
        <v>0</v>
      </c>
      <c r="AW19" s="103" t="s">
        <v>130</v>
      </c>
      <c r="AX19" s="75">
        <v>0</v>
      </c>
      <c r="AY19" s="103" t="s">
        <v>131</v>
      </c>
      <c r="AZ19" s="75">
        <v>5</v>
      </c>
      <c r="BA19" s="103" t="s">
        <v>130</v>
      </c>
      <c r="BB19" s="75">
        <v>0</v>
      </c>
      <c r="BC19" s="103" t="s">
        <v>130</v>
      </c>
      <c r="BD19" s="75">
        <v>0</v>
      </c>
      <c r="BE19" s="103" t="s">
        <v>154</v>
      </c>
      <c r="BF19" s="75">
        <v>0</v>
      </c>
      <c r="BG19" s="103" t="s">
        <v>154</v>
      </c>
      <c r="BH19" s="75">
        <v>0</v>
      </c>
      <c r="BI19" s="103" t="s">
        <v>154</v>
      </c>
      <c r="BJ19" s="75">
        <v>0</v>
      </c>
      <c r="BK19" s="103" t="s">
        <v>154</v>
      </c>
      <c r="BL19" s="75">
        <v>0</v>
      </c>
      <c r="BM19" s="186" t="s">
        <v>131</v>
      </c>
      <c r="BN19" s="183">
        <f>IF(BM19="No",0,(IF(BM19="Yes",5,(IF(BM19="Unknown",0," ")))))</f>
        <v>5</v>
      </c>
      <c r="BO19" s="103" t="s">
        <v>154</v>
      </c>
      <c r="BP19" s="75">
        <v>0</v>
      </c>
      <c r="BQ19" s="103" t="s">
        <v>154</v>
      </c>
      <c r="BR19" s="75">
        <v>0</v>
      </c>
      <c r="BS19" s="103" t="s">
        <v>130</v>
      </c>
      <c r="BT19" s="75">
        <v>0</v>
      </c>
      <c r="BU19" s="103" t="s">
        <v>154</v>
      </c>
      <c r="BV19" s="75">
        <v>0</v>
      </c>
      <c r="BW19" s="103" t="s">
        <v>154</v>
      </c>
      <c r="BX19" s="75">
        <v>0</v>
      </c>
      <c r="BY19" s="103" t="s">
        <v>154</v>
      </c>
      <c r="BZ19" s="75">
        <v>0</v>
      </c>
      <c r="CA19" s="103" t="s">
        <v>154</v>
      </c>
      <c r="CB19" s="75">
        <v>0</v>
      </c>
      <c r="CC19" s="103" t="s">
        <v>154</v>
      </c>
      <c r="CD19" s="75">
        <v>0</v>
      </c>
      <c r="CE19" s="103" t="s">
        <v>154</v>
      </c>
      <c r="CF19" s="75">
        <v>0</v>
      </c>
      <c r="CG19" s="103" t="s">
        <v>154</v>
      </c>
      <c r="CH19" s="75">
        <v>0</v>
      </c>
      <c r="CI19" s="103" t="s">
        <v>154</v>
      </c>
      <c r="CJ19" s="75">
        <v>0</v>
      </c>
      <c r="CK19" s="103" t="s">
        <v>154</v>
      </c>
      <c r="CL19" s="75">
        <v>0</v>
      </c>
      <c r="CM19" s="103" t="s">
        <v>154</v>
      </c>
      <c r="CN19" s="75">
        <v>0</v>
      </c>
      <c r="CO19" s="103" t="s">
        <v>130</v>
      </c>
      <c r="CP19" s="75">
        <v>0</v>
      </c>
      <c r="CQ19" s="103" t="s">
        <v>154</v>
      </c>
      <c r="CR19" s="75">
        <v>0</v>
      </c>
      <c r="CS19" s="103" t="s">
        <v>154</v>
      </c>
      <c r="CT19" s="75">
        <v>0</v>
      </c>
      <c r="CU19" s="186" t="s">
        <v>131</v>
      </c>
      <c r="CV19" s="183">
        <f>IF(CU19="No",0,(IF(CU19="Yes",5,(IF(CU19="Unknown",0," ")))))</f>
        <v>5</v>
      </c>
      <c r="CW19" s="103" t="s">
        <v>154</v>
      </c>
      <c r="CX19" s="75">
        <v>0</v>
      </c>
      <c r="CY19" s="103" t="s">
        <v>154</v>
      </c>
      <c r="CZ19" s="75">
        <v>0</v>
      </c>
      <c r="DA19" s="103" t="s">
        <v>154</v>
      </c>
      <c r="DB19" s="75">
        <v>0</v>
      </c>
      <c r="DC19" s="103" t="s">
        <v>131</v>
      </c>
      <c r="DD19" s="75">
        <v>5</v>
      </c>
      <c r="DE19" s="103" t="s">
        <v>154</v>
      </c>
      <c r="DF19" s="75">
        <v>0</v>
      </c>
      <c r="DG19" s="103" t="s">
        <v>130</v>
      </c>
      <c r="DH19" s="75">
        <v>0</v>
      </c>
      <c r="DI19" s="103" t="s">
        <v>130</v>
      </c>
      <c r="DJ19" s="75">
        <v>0</v>
      </c>
      <c r="DK19" s="103" t="s">
        <v>154</v>
      </c>
      <c r="DL19" s="75">
        <v>0</v>
      </c>
      <c r="DM19" s="103" t="s">
        <v>130</v>
      </c>
      <c r="DN19" s="75">
        <v>0</v>
      </c>
      <c r="DO19" s="103" t="s">
        <v>154</v>
      </c>
      <c r="DP19" s="75">
        <v>0</v>
      </c>
      <c r="DQ19" s="103" t="s">
        <v>154</v>
      </c>
      <c r="DR19" s="75">
        <v>0</v>
      </c>
      <c r="DS19" s="103" t="s">
        <v>154</v>
      </c>
      <c r="DT19" s="75">
        <v>0</v>
      </c>
      <c r="DU19" s="103" t="s">
        <v>154</v>
      </c>
      <c r="DV19" s="75">
        <v>0</v>
      </c>
      <c r="DW19" s="103" t="s">
        <v>154</v>
      </c>
      <c r="DX19" s="75">
        <v>0</v>
      </c>
      <c r="DY19" s="103" t="s">
        <v>154</v>
      </c>
      <c r="DZ19" s="75">
        <v>0</v>
      </c>
      <c r="EA19" s="103" t="s">
        <v>131</v>
      </c>
      <c r="EB19" s="75">
        <v>5</v>
      </c>
      <c r="EC19" s="103" t="s">
        <v>154</v>
      </c>
      <c r="ED19" s="75">
        <v>0</v>
      </c>
      <c r="EE19" s="103" t="s">
        <v>130</v>
      </c>
      <c r="EF19" s="75">
        <v>0</v>
      </c>
      <c r="EG19" s="103" t="s">
        <v>154</v>
      </c>
      <c r="EH19" s="75">
        <v>0</v>
      </c>
      <c r="EI19" s="103" t="s">
        <v>154</v>
      </c>
      <c r="EJ19" s="75">
        <v>0</v>
      </c>
      <c r="EK19" s="103" t="s">
        <v>154</v>
      </c>
      <c r="EL19" s="75">
        <v>0</v>
      </c>
      <c r="EM19" s="103" t="s">
        <v>154</v>
      </c>
      <c r="EN19" s="75">
        <v>0</v>
      </c>
      <c r="EO19" s="103" t="s">
        <v>131</v>
      </c>
      <c r="EP19" s="75">
        <v>5</v>
      </c>
      <c r="EQ19" s="186" t="s">
        <v>131</v>
      </c>
      <c r="ER19" s="183">
        <f>IF(EQ19="No",0,(IF(EQ19="Yes",5,(IF(EQ19="Unknown",0," ")))))</f>
        <v>5</v>
      </c>
      <c r="ES19" s="103" t="s">
        <v>154</v>
      </c>
      <c r="ET19" s="75">
        <v>0</v>
      </c>
      <c r="EU19" s="103" t="s">
        <v>130</v>
      </c>
      <c r="EV19" s="75">
        <v>0</v>
      </c>
      <c r="EW19" s="103" t="s">
        <v>130</v>
      </c>
      <c r="EX19" s="75">
        <v>0</v>
      </c>
      <c r="EY19" s="103" t="s">
        <v>154</v>
      </c>
      <c r="EZ19" s="75">
        <v>0</v>
      </c>
      <c r="FA19" s="103" t="s">
        <v>131</v>
      </c>
      <c r="FB19" s="75">
        <v>5</v>
      </c>
      <c r="FC19" s="103" t="s">
        <v>154</v>
      </c>
      <c r="FD19" s="75">
        <v>0</v>
      </c>
      <c r="FE19" s="103" t="s">
        <v>154</v>
      </c>
      <c r="FF19" s="75">
        <v>0</v>
      </c>
      <c r="FG19" s="103" t="s">
        <v>154</v>
      </c>
      <c r="FH19" s="75">
        <v>0</v>
      </c>
      <c r="FI19" s="103" t="s">
        <v>154</v>
      </c>
      <c r="FJ19" s="75">
        <v>0</v>
      </c>
      <c r="FK19" s="103" t="s">
        <v>154</v>
      </c>
      <c r="FL19" s="75">
        <v>0</v>
      </c>
      <c r="FM19" s="103" t="s">
        <v>154</v>
      </c>
      <c r="FN19" s="75">
        <v>0</v>
      </c>
      <c r="FO19" s="103" t="s">
        <v>154</v>
      </c>
      <c r="FP19" s="75">
        <v>0</v>
      </c>
      <c r="FQ19" s="103" t="s">
        <v>154</v>
      </c>
      <c r="FR19" s="75">
        <v>0</v>
      </c>
      <c r="FS19" s="103" t="s">
        <v>130</v>
      </c>
      <c r="FT19" s="75">
        <v>0</v>
      </c>
      <c r="FU19" s="103" t="s">
        <v>154</v>
      </c>
      <c r="FV19" s="75">
        <v>0</v>
      </c>
      <c r="FW19" s="103" t="s">
        <v>154</v>
      </c>
      <c r="FX19" s="75">
        <v>0</v>
      </c>
      <c r="FY19" s="103" t="s">
        <v>154</v>
      </c>
      <c r="FZ19" s="75">
        <v>0</v>
      </c>
      <c r="GA19" s="103" t="s">
        <v>154</v>
      </c>
      <c r="GB19" s="75">
        <v>0</v>
      </c>
      <c r="GC19" s="103" t="s">
        <v>131</v>
      </c>
      <c r="GD19" s="75">
        <v>5</v>
      </c>
      <c r="GE19" s="103" t="s">
        <v>131</v>
      </c>
      <c r="GF19" s="75">
        <v>5</v>
      </c>
      <c r="GG19" s="103" t="s">
        <v>154</v>
      </c>
      <c r="GH19" s="75">
        <v>0</v>
      </c>
      <c r="GI19" s="103" t="s">
        <v>154</v>
      </c>
      <c r="GJ19" s="75">
        <v>0</v>
      </c>
      <c r="GK19" s="103" t="s">
        <v>154</v>
      </c>
      <c r="GL19" s="75">
        <v>0</v>
      </c>
      <c r="GM19" s="103" t="s">
        <v>154</v>
      </c>
      <c r="GN19" s="75">
        <v>0</v>
      </c>
      <c r="GO19" s="103" t="s">
        <v>131</v>
      </c>
      <c r="GP19" s="75">
        <v>5</v>
      </c>
      <c r="GQ19" s="103" t="s">
        <v>154</v>
      </c>
      <c r="GR19" s="75">
        <v>0</v>
      </c>
      <c r="GS19" s="116" t="s">
        <v>154</v>
      </c>
      <c r="GT19" s="75">
        <v>0</v>
      </c>
      <c r="GU19" s="103" t="s">
        <v>154</v>
      </c>
      <c r="GV19" s="75">
        <v>0</v>
      </c>
    </row>
    <row r="20" spans="1:204" ht="54" customHeight="1">
      <c r="A20" s="4"/>
      <c r="B20" s="38"/>
      <c r="C20" s="39" t="s">
        <v>199</v>
      </c>
      <c r="D20" s="27" t="s">
        <v>200</v>
      </c>
      <c r="E20" s="103"/>
      <c r="F20" s="75" t="s">
        <v>134</v>
      </c>
      <c r="G20" s="103" t="s">
        <v>131</v>
      </c>
      <c r="H20" s="75">
        <v>5</v>
      </c>
      <c r="I20" s="103"/>
      <c r="J20" s="75" t="s">
        <v>134</v>
      </c>
      <c r="K20" s="103"/>
      <c r="L20" s="75" t="s">
        <v>135</v>
      </c>
      <c r="M20" s="103"/>
      <c r="N20" s="75" t="s">
        <v>135</v>
      </c>
      <c r="O20" s="103"/>
      <c r="P20" s="75" t="s">
        <v>135</v>
      </c>
      <c r="Q20" s="103"/>
      <c r="R20" s="75" t="s">
        <v>135</v>
      </c>
      <c r="S20" s="103"/>
      <c r="T20" s="75" t="s">
        <v>135</v>
      </c>
      <c r="U20" s="103"/>
      <c r="V20" s="75" t="s">
        <v>134</v>
      </c>
      <c r="W20" s="103"/>
      <c r="X20" s="75" t="s">
        <v>135</v>
      </c>
      <c r="Y20" s="103"/>
      <c r="Z20" s="75" t="s">
        <v>135</v>
      </c>
      <c r="AA20" s="103"/>
      <c r="AB20" s="75" t="s">
        <v>135</v>
      </c>
      <c r="AC20" s="103" t="s">
        <v>131</v>
      </c>
      <c r="AD20" s="75">
        <v>5</v>
      </c>
      <c r="AE20" s="103"/>
      <c r="AF20" s="75" t="s">
        <v>135</v>
      </c>
      <c r="AG20" s="103" t="s">
        <v>131</v>
      </c>
      <c r="AH20" s="75">
        <v>5</v>
      </c>
      <c r="AI20" s="103"/>
      <c r="AJ20" s="75" t="s">
        <v>135</v>
      </c>
      <c r="AK20" s="103" t="s">
        <v>131</v>
      </c>
      <c r="AL20" s="75">
        <v>5</v>
      </c>
      <c r="AM20" s="103" t="s">
        <v>131</v>
      </c>
      <c r="AN20" s="75">
        <v>5</v>
      </c>
      <c r="AO20" s="103"/>
      <c r="AP20" s="75" t="s">
        <v>135</v>
      </c>
      <c r="AQ20" s="103"/>
      <c r="AR20" s="75" t="s">
        <v>135</v>
      </c>
      <c r="AS20" s="103"/>
      <c r="AT20" s="75" t="s">
        <v>135</v>
      </c>
      <c r="AU20" s="103"/>
      <c r="AV20" s="75" t="s">
        <v>135</v>
      </c>
      <c r="AW20" s="103"/>
      <c r="AX20" s="75" t="s">
        <v>134</v>
      </c>
      <c r="AY20" s="103" t="s">
        <v>154</v>
      </c>
      <c r="AZ20" s="75">
        <v>0</v>
      </c>
      <c r="BA20" s="103"/>
      <c r="BB20" s="75" t="s">
        <v>134</v>
      </c>
      <c r="BC20" s="103"/>
      <c r="BD20" s="75" t="s">
        <v>134</v>
      </c>
      <c r="BE20" s="103"/>
      <c r="BF20" s="75" t="s">
        <v>135</v>
      </c>
      <c r="BG20" s="103"/>
      <c r="BH20" s="75" t="s">
        <v>135</v>
      </c>
      <c r="BI20" s="103"/>
      <c r="BJ20" s="75" t="s">
        <v>135</v>
      </c>
      <c r="BK20" s="103"/>
      <c r="BL20" s="75" t="s">
        <v>135</v>
      </c>
      <c r="BM20" s="186" t="s">
        <v>131</v>
      </c>
      <c r="BN20" s="183">
        <f>IF(BM19="No","N/A",IF(BM20="No",0,(IF(BM20="Yes",5,(IF(BM20="Unknown",0," "))))))</f>
        <v>5</v>
      </c>
      <c r="BO20" s="103"/>
      <c r="BP20" s="75" t="s">
        <v>135</v>
      </c>
      <c r="BQ20" s="103"/>
      <c r="BR20" s="75" t="s">
        <v>135</v>
      </c>
      <c r="BS20" s="103"/>
      <c r="BT20" s="75" t="s">
        <v>134</v>
      </c>
      <c r="BU20" s="103"/>
      <c r="BV20" s="75" t="s">
        <v>135</v>
      </c>
      <c r="BW20" s="103"/>
      <c r="BX20" s="75" t="s">
        <v>135</v>
      </c>
      <c r="BY20" s="103"/>
      <c r="BZ20" s="75" t="s">
        <v>135</v>
      </c>
      <c r="CA20" s="103"/>
      <c r="CB20" s="75" t="s">
        <v>135</v>
      </c>
      <c r="CC20" s="103"/>
      <c r="CD20" s="75" t="s">
        <v>135</v>
      </c>
      <c r="CE20" s="103"/>
      <c r="CF20" s="75" t="s">
        <v>135</v>
      </c>
      <c r="CG20" s="103"/>
      <c r="CH20" s="75" t="s">
        <v>135</v>
      </c>
      <c r="CI20" s="103"/>
      <c r="CJ20" s="75" t="s">
        <v>135</v>
      </c>
      <c r="CK20" s="103"/>
      <c r="CL20" s="75" t="s">
        <v>135</v>
      </c>
      <c r="CM20" s="103"/>
      <c r="CN20" s="75" t="s">
        <v>135</v>
      </c>
      <c r="CO20" s="103"/>
      <c r="CP20" s="75" t="s">
        <v>134</v>
      </c>
      <c r="CQ20" s="103"/>
      <c r="CR20" s="75" t="s">
        <v>135</v>
      </c>
      <c r="CS20" s="103"/>
      <c r="CT20" s="75" t="s">
        <v>135</v>
      </c>
      <c r="CU20" s="186" t="s">
        <v>130</v>
      </c>
      <c r="CV20" s="183">
        <f>IF(CU19="No","N/A",IF(CU20="No",0,(IF(CU20="Yes",5,(IF(CU20="Unknown",0," "))))))</f>
        <v>0</v>
      </c>
      <c r="CW20" s="103"/>
      <c r="CX20" s="75" t="s">
        <v>135</v>
      </c>
      <c r="CY20" s="103"/>
      <c r="CZ20" s="75" t="s">
        <v>135</v>
      </c>
      <c r="DA20" s="103"/>
      <c r="DB20" s="75" t="s">
        <v>135</v>
      </c>
      <c r="DC20" s="103" t="s">
        <v>131</v>
      </c>
      <c r="DD20" s="75">
        <v>5</v>
      </c>
      <c r="DE20" s="103"/>
      <c r="DF20" s="75" t="s">
        <v>135</v>
      </c>
      <c r="DG20" s="103"/>
      <c r="DH20" s="75" t="s">
        <v>134</v>
      </c>
      <c r="DI20" s="103"/>
      <c r="DJ20" s="75" t="s">
        <v>134</v>
      </c>
      <c r="DK20" s="103"/>
      <c r="DL20" s="75" t="s">
        <v>135</v>
      </c>
      <c r="DM20" s="103"/>
      <c r="DN20" s="75" t="s">
        <v>134</v>
      </c>
      <c r="DO20" s="103"/>
      <c r="DP20" s="75" t="s">
        <v>135</v>
      </c>
      <c r="DQ20" s="103"/>
      <c r="DR20" s="75" t="s">
        <v>135</v>
      </c>
      <c r="DS20" s="103"/>
      <c r="DT20" s="75" t="s">
        <v>135</v>
      </c>
      <c r="DU20" s="103"/>
      <c r="DV20" s="75" t="s">
        <v>135</v>
      </c>
      <c r="DW20" s="103"/>
      <c r="DX20" s="75" t="s">
        <v>135</v>
      </c>
      <c r="DY20" s="103"/>
      <c r="DZ20" s="75" t="s">
        <v>135</v>
      </c>
      <c r="EA20" s="103" t="s">
        <v>130</v>
      </c>
      <c r="EB20" s="75">
        <v>0</v>
      </c>
      <c r="EC20" s="103"/>
      <c r="ED20" s="75" t="s">
        <v>135</v>
      </c>
      <c r="EE20" s="103"/>
      <c r="EF20" s="75" t="s">
        <v>134</v>
      </c>
      <c r="EG20" s="103"/>
      <c r="EH20" s="75" t="s">
        <v>135</v>
      </c>
      <c r="EI20" s="103"/>
      <c r="EJ20" s="75" t="s">
        <v>135</v>
      </c>
      <c r="EK20" s="103"/>
      <c r="EL20" s="75" t="s">
        <v>135</v>
      </c>
      <c r="EM20" s="103"/>
      <c r="EN20" s="75" t="s">
        <v>135</v>
      </c>
      <c r="EO20" s="103" t="s">
        <v>131</v>
      </c>
      <c r="EP20" s="75">
        <v>5</v>
      </c>
      <c r="EQ20" s="186" t="s">
        <v>131</v>
      </c>
      <c r="ER20" s="183">
        <f>IF(EQ19="No","N/A",IF(EQ20="No",0,(IF(EQ20="Yes",5,(IF(EQ20="Unknown",0," "))))))</f>
        <v>5</v>
      </c>
      <c r="ES20" s="103"/>
      <c r="ET20" s="75" t="s">
        <v>135</v>
      </c>
      <c r="EU20" s="103"/>
      <c r="EV20" s="75" t="s">
        <v>134</v>
      </c>
      <c r="EW20" s="103"/>
      <c r="EX20" s="75" t="s">
        <v>134</v>
      </c>
      <c r="EY20" s="103"/>
      <c r="EZ20" s="75" t="s">
        <v>135</v>
      </c>
      <c r="FA20" s="103" t="s">
        <v>130</v>
      </c>
      <c r="FB20" s="75">
        <v>0</v>
      </c>
      <c r="FC20" s="103"/>
      <c r="FD20" s="75" t="s">
        <v>135</v>
      </c>
      <c r="FE20" s="103"/>
      <c r="FF20" s="75" t="s">
        <v>135</v>
      </c>
      <c r="FG20" s="103"/>
      <c r="FH20" s="75" t="s">
        <v>135</v>
      </c>
      <c r="FI20" s="103"/>
      <c r="FJ20" s="75" t="s">
        <v>135</v>
      </c>
      <c r="FK20" s="103"/>
      <c r="FL20" s="75" t="s">
        <v>135</v>
      </c>
      <c r="FM20" s="103"/>
      <c r="FN20" s="75" t="s">
        <v>135</v>
      </c>
      <c r="FO20" s="103"/>
      <c r="FP20" s="75" t="s">
        <v>135</v>
      </c>
      <c r="FQ20" s="103"/>
      <c r="FR20" s="75" t="s">
        <v>135</v>
      </c>
      <c r="FS20" s="103"/>
      <c r="FT20" s="75" t="s">
        <v>134</v>
      </c>
      <c r="FU20" s="103"/>
      <c r="FV20" s="75" t="s">
        <v>135</v>
      </c>
      <c r="FW20" s="103"/>
      <c r="FX20" s="75" t="s">
        <v>135</v>
      </c>
      <c r="FY20" s="103"/>
      <c r="FZ20" s="75" t="s">
        <v>135</v>
      </c>
      <c r="GA20" s="103"/>
      <c r="GB20" s="75" t="s">
        <v>135</v>
      </c>
      <c r="GC20" s="103" t="s">
        <v>131</v>
      </c>
      <c r="GD20" s="75">
        <v>5</v>
      </c>
      <c r="GE20" s="103" t="s">
        <v>131</v>
      </c>
      <c r="GF20" s="75">
        <v>5</v>
      </c>
      <c r="GG20" s="103"/>
      <c r="GH20" s="75" t="s">
        <v>135</v>
      </c>
      <c r="GI20" s="103"/>
      <c r="GJ20" s="75" t="s">
        <v>135</v>
      </c>
      <c r="GK20" s="103"/>
      <c r="GL20" s="75" t="s">
        <v>135</v>
      </c>
      <c r="GM20" s="103"/>
      <c r="GN20" s="75" t="s">
        <v>135</v>
      </c>
      <c r="GO20" s="103" t="s">
        <v>131</v>
      </c>
      <c r="GP20" s="75">
        <v>5</v>
      </c>
      <c r="GQ20" s="103"/>
      <c r="GR20" s="75" t="s">
        <v>135</v>
      </c>
      <c r="GS20" s="103"/>
      <c r="GT20" s="75" t="s">
        <v>135</v>
      </c>
      <c r="GU20" s="103"/>
      <c r="GV20" s="75" t="s">
        <v>135</v>
      </c>
    </row>
    <row r="21" spans="1:204">
      <c r="A21" s="4"/>
      <c r="B21" s="31" t="s">
        <v>162</v>
      </c>
      <c r="C21" s="579" t="s">
        <v>201</v>
      </c>
      <c r="D21" s="579"/>
      <c r="E21" s="109"/>
      <c r="F21" s="110"/>
      <c r="G21" s="109"/>
      <c r="H21" s="110"/>
      <c r="I21" s="109"/>
      <c r="J21" s="110"/>
      <c r="K21" s="109"/>
      <c r="L21" s="110"/>
      <c r="M21" s="109"/>
      <c r="N21" s="110"/>
      <c r="O21" s="109"/>
      <c r="P21" s="110"/>
      <c r="Q21" s="109"/>
      <c r="R21" s="110"/>
      <c r="S21" s="109"/>
      <c r="T21" s="110"/>
      <c r="U21" s="109"/>
      <c r="V21" s="110"/>
      <c r="W21" s="109"/>
      <c r="X21" s="110"/>
      <c r="Y21" s="109"/>
      <c r="Z21" s="110"/>
      <c r="AA21" s="109"/>
      <c r="AB21" s="110"/>
      <c r="AC21" s="109"/>
      <c r="AD21" s="110"/>
      <c r="AE21" s="109"/>
      <c r="AF21" s="110"/>
      <c r="AG21" s="109"/>
      <c r="AH21" s="110"/>
      <c r="AI21" s="109"/>
      <c r="AJ21" s="110"/>
      <c r="AK21" s="109"/>
      <c r="AL21" s="110"/>
      <c r="AM21" s="109"/>
      <c r="AN21" s="110"/>
      <c r="AO21" s="109"/>
      <c r="AP21" s="110"/>
      <c r="AQ21" s="109"/>
      <c r="AR21" s="110"/>
      <c r="AS21" s="109"/>
      <c r="AT21" s="110"/>
      <c r="AU21" s="109"/>
      <c r="AV21" s="110"/>
      <c r="AW21" s="109"/>
      <c r="AX21" s="110"/>
      <c r="AY21" s="109"/>
      <c r="AZ21" s="110"/>
      <c r="BA21" s="109"/>
      <c r="BB21" s="110"/>
      <c r="BC21" s="109"/>
      <c r="BD21" s="110"/>
      <c r="BE21" s="109"/>
      <c r="BF21" s="110"/>
      <c r="BG21" s="109"/>
      <c r="BH21" s="110"/>
      <c r="BI21" s="109"/>
      <c r="BJ21" s="110"/>
      <c r="BK21" s="109"/>
      <c r="BL21" s="110"/>
      <c r="BM21" s="191"/>
      <c r="BN21" s="192"/>
      <c r="BO21" s="109"/>
      <c r="BP21" s="110"/>
      <c r="BQ21" s="109"/>
      <c r="BR21" s="110"/>
      <c r="BS21" s="109"/>
      <c r="BT21" s="110"/>
      <c r="BU21" s="109"/>
      <c r="BV21" s="110"/>
      <c r="BW21" s="109"/>
      <c r="BX21" s="110"/>
      <c r="BY21" s="109"/>
      <c r="BZ21" s="110"/>
      <c r="CA21" s="109"/>
      <c r="CB21" s="110"/>
      <c r="CC21" s="109"/>
      <c r="CD21" s="110"/>
      <c r="CE21" s="109"/>
      <c r="CF21" s="110"/>
      <c r="CG21" s="109"/>
      <c r="CH21" s="110"/>
      <c r="CI21" s="109"/>
      <c r="CJ21" s="110"/>
      <c r="CK21" s="109"/>
      <c r="CL21" s="110"/>
      <c r="CM21" s="109"/>
      <c r="CN21" s="110"/>
      <c r="CO21" s="109"/>
      <c r="CP21" s="110"/>
      <c r="CQ21" s="109"/>
      <c r="CR21" s="110"/>
      <c r="CS21" s="109"/>
      <c r="CT21" s="110"/>
      <c r="CU21" s="191"/>
      <c r="CV21" s="192"/>
      <c r="CW21" s="109"/>
      <c r="CX21" s="110"/>
      <c r="CY21" s="109"/>
      <c r="CZ21" s="110"/>
      <c r="DA21" s="109"/>
      <c r="DB21" s="110"/>
      <c r="DC21" s="109"/>
      <c r="DD21" s="110"/>
      <c r="DE21" s="109"/>
      <c r="DF21" s="110"/>
      <c r="DG21" s="109"/>
      <c r="DH21" s="110"/>
      <c r="DI21" s="109"/>
      <c r="DJ21" s="110"/>
      <c r="DK21" s="109"/>
      <c r="DL21" s="110"/>
      <c r="DM21" s="109"/>
      <c r="DN21" s="110"/>
      <c r="DO21" s="109"/>
      <c r="DP21" s="110"/>
      <c r="DQ21" s="109"/>
      <c r="DR21" s="110"/>
      <c r="DS21" s="109"/>
      <c r="DT21" s="110"/>
      <c r="DU21" s="109"/>
      <c r="DV21" s="110"/>
      <c r="DW21" s="109"/>
      <c r="DX21" s="110"/>
      <c r="DY21" s="109"/>
      <c r="DZ21" s="110"/>
      <c r="EA21" s="109"/>
      <c r="EB21" s="110"/>
      <c r="EC21" s="109"/>
      <c r="ED21" s="110"/>
      <c r="EE21" s="109"/>
      <c r="EF21" s="110"/>
      <c r="EG21" s="109"/>
      <c r="EH21" s="110"/>
      <c r="EI21" s="109"/>
      <c r="EJ21" s="110"/>
      <c r="EK21" s="109"/>
      <c r="EL21" s="110"/>
      <c r="EM21" s="109"/>
      <c r="EN21" s="110"/>
      <c r="EO21" s="109"/>
      <c r="EP21" s="110"/>
      <c r="EQ21" s="191"/>
      <c r="ER21" s="192"/>
      <c r="ES21" s="109"/>
      <c r="ET21" s="110"/>
      <c r="EU21" s="109"/>
      <c r="EV21" s="110"/>
      <c r="EW21" s="109"/>
      <c r="EX21" s="110"/>
      <c r="EY21" s="109"/>
      <c r="EZ21" s="110"/>
      <c r="FA21" s="109"/>
      <c r="FB21" s="110"/>
      <c r="FC21" s="109"/>
      <c r="FD21" s="110"/>
      <c r="FE21" s="109"/>
      <c r="FF21" s="110"/>
      <c r="FG21" s="109"/>
      <c r="FH21" s="110"/>
      <c r="FI21" s="109"/>
      <c r="FJ21" s="110"/>
      <c r="FK21" s="109"/>
      <c r="FL21" s="110"/>
      <c r="FM21" s="109"/>
      <c r="FN21" s="110"/>
      <c r="FO21" s="109"/>
      <c r="FP21" s="110"/>
      <c r="FQ21" s="109"/>
      <c r="FR21" s="110"/>
      <c r="FS21" s="109"/>
      <c r="FT21" s="110"/>
      <c r="FU21" s="109"/>
      <c r="FV21" s="110"/>
      <c r="FW21" s="109"/>
      <c r="FX21" s="110"/>
      <c r="FY21" s="109"/>
      <c r="FZ21" s="110"/>
      <c r="GA21" s="109"/>
      <c r="GB21" s="110"/>
      <c r="GC21" s="109"/>
      <c r="GD21" s="110"/>
      <c r="GE21" s="109"/>
      <c r="GF21" s="110"/>
      <c r="GG21" s="109"/>
      <c r="GH21" s="110"/>
      <c r="GI21" s="109"/>
      <c r="GJ21" s="110"/>
      <c r="GK21" s="109"/>
      <c r="GL21" s="110"/>
      <c r="GM21" s="109"/>
      <c r="GN21" s="110"/>
      <c r="GO21" s="109"/>
      <c r="GP21" s="110"/>
      <c r="GQ21" s="109"/>
      <c r="GR21" s="110"/>
      <c r="GS21" s="109"/>
      <c r="GT21" s="110"/>
      <c r="GU21" s="109"/>
      <c r="GV21" s="110"/>
    </row>
    <row r="22" spans="1:204" ht="42" customHeight="1">
      <c r="A22" s="4"/>
      <c r="B22" s="94"/>
      <c r="C22" s="19" t="s">
        <v>128</v>
      </c>
      <c r="D22" s="33" t="s">
        <v>202</v>
      </c>
      <c r="E22" s="65" t="s">
        <v>203</v>
      </c>
      <c r="F22" s="77">
        <v>0</v>
      </c>
      <c r="G22" s="65" t="s">
        <v>204</v>
      </c>
      <c r="H22" s="77">
        <v>4</v>
      </c>
      <c r="I22" s="65" t="s">
        <v>204</v>
      </c>
      <c r="J22" s="77">
        <v>4</v>
      </c>
      <c r="K22" s="65" t="s">
        <v>203</v>
      </c>
      <c r="L22" s="77">
        <v>0</v>
      </c>
      <c r="M22" s="65" t="s">
        <v>203</v>
      </c>
      <c r="N22" s="77">
        <v>0</v>
      </c>
      <c r="O22" s="65" t="s">
        <v>204</v>
      </c>
      <c r="P22" s="77">
        <v>4</v>
      </c>
      <c r="Q22" s="65" t="s">
        <v>203</v>
      </c>
      <c r="R22" s="77">
        <v>0</v>
      </c>
      <c r="S22" s="65" t="s">
        <v>203</v>
      </c>
      <c r="T22" s="77">
        <v>0</v>
      </c>
      <c r="U22" s="65" t="s">
        <v>203</v>
      </c>
      <c r="V22" s="77">
        <v>0</v>
      </c>
      <c r="W22" s="65" t="s">
        <v>203</v>
      </c>
      <c r="X22" s="77">
        <v>0</v>
      </c>
      <c r="Y22" s="65" t="s">
        <v>203</v>
      </c>
      <c r="Z22" s="77">
        <v>0</v>
      </c>
      <c r="AA22" s="65" t="s">
        <v>204</v>
      </c>
      <c r="AB22" s="77">
        <v>4</v>
      </c>
      <c r="AC22" s="65" t="s">
        <v>204</v>
      </c>
      <c r="AD22" s="77">
        <v>4</v>
      </c>
      <c r="AE22" s="65" t="s">
        <v>204</v>
      </c>
      <c r="AF22" s="77">
        <v>4</v>
      </c>
      <c r="AG22" s="65" t="s">
        <v>203</v>
      </c>
      <c r="AH22" s="77">
        <v>0</v>
      </c>
      <c r="AI22" s="65" t="s">
        <v>203</v>
      </c>
      <c r="AJ22" s="77">
        <v>0</v>
      </c>
      <c r="AK22" s="65" t="s">
        <v>204</v>
      </c>
      <c r="AL22" s="77">
        <v>4</v>
      </c>
      <c r="AM22" s="65" t="s">
        <v>203</v>
      </c>
      <c r="AN22" s="77">
        <v>0</v>
      </c>
      <c r="AO22" s="65" t="s">
        <v>203</v>
      </c>
      <c r="AP22" s="77">
        <v>0</v>
      </c>
      <c r="AQ22" s="65" t="s">
        <v>203</v>
      </c>
      <c r="AR22" s="77">
        <v>0</v>
      </c>
      <c r="AS22" s="65" t="s">
        <v>203</v>
      </c>
      <c r="AT22" s="77">
        <v>0</v>
      </c>
      <c r="AU22" s="65" t="s">
        <v>203</v>
      </c>
      <c r="AV22" s="77">
        <v>0</v>
      </c>
      <c r="AW22" s="65" t="s">
        <v>203</v>
      </c>
      <c r="AX22" s="77">
        <v>0</v>
      </c>
      <c r="AY22" s="65" t="s">
        <v>203</v>
      </c>
      <c r="AZ22" s="77">
        <v>0</v>
      </c>
      <c r="BA22" s="65" t="s">
        <v>203</v>
      </c>
      <c r="BB22" s="77">
        <v>0</v>
      </c>
      <c r="BC22" s="65" t="s">
        <v>203</v>
      </c>
      <c r="BD22" s="77">
        <v>0</v>
      </c>
      <c r="BE22" s="65" t="s">
        <v>203</v>
      </c>
      <c r="BF22" s="77">
        <v>0</v>
      </c>
      <c r="BG22" s="65" t="s">
        <v>203</v>
      </c>
      <c r="BH22" s="77">
        <v>0</v>
      </c>
      <c r="BI22" s="65" t="s">
        <v>203</v>
      </c>
      <c r="BJ22" s="77">
        <v>0</v>
      </c>
      <c r="BK22" s="65" t="s">
        <v>203</v>
      </c>
      <c r="BL22" s="77">
        <v>0</v>
      </c>
      <c r="BM22" s="194" t="s">
        <v>204</v>
      </c>
      <c r="BN22" s="193">
        <f>IF(BM22="Not available online",0,(IF(BM22="Number is published",4," ")))</f>
        <v>4</v>
      </c>
      <c r="BO22" s="65" t="s">
        <v>203</v>
      </c>
      <c r="BP22" s="77">
        <v>0</v>
      </c>
      <c r="BQ22" s="65" t="s">
        <v>204</v>
      </c>
      <c r="BR22" s="77">
        <v>4</v>
      </c>
      <c r="BS22" s="65" t="s">
        <v>203</v>
      </c>
      <c r="BT22" s="77">
        <v>0</v>
      </c>
      <c r="BU22" s="65" t="s">
        <v>203</v>
      </c>
      <c r="BV22" s="77">
        <v>0</v>
      </c>
      <c r="BW22" s="65" t="s">
        <v>203</v>
      </c>
      <c r="BX22" s="77">
        <v>0</v>
      </c>
      <c r="BY22" s="65" t="s">
        <v>203</v>
      </c>
      <c r="BZ22" s="77">
        <v>0</v>
      </c>
      <c r="CA22" s="65" t="s">
        <v>204</v>
      </c>
      <c r="CB22" s="77">
        <v>4</v>
      </c>
      <c r="CC22" s="65" t="s">
        <v>204</v>
      </c>
      <c r="CD22" s="77">
        <v>4</v>
      </c>
      <c r="CE22" s="65" t="s">
        <v>204</v>
      </c>
      <c r="CF22" s="77">
        <v>4</v>
      </c>
      <c r="CG22" s="65" t="s">
        <v>203</v>
      </c>
      <c r="CH22" s="77">
        <v>0</v>
      </c>
      <c r="CI22" s="65" t="s">
        <v>203</v>
      </c>
      <c r="CJ22" s="77">
        <v>0</v>
      </c>
      <c r="CK22" s="65" t="s">
        <v>204</v>
      </c>
      <c r="CL22" s="77">
        <v>4</v>
      </c>
      <c r="CM22" s="65" t="s">
        <v>203</v>
      </c>
      <c r="CN22" s="77">
        <v>0</v>
      </c>
      <c r="CO22" s="65" t="s">
        <v>203</v>
      </c>
      <c r="CP22" s="77">
        <v>0</v>
      </c>
      <c r="CQ22" s="65" t="s">
        <v>203</v>
      </c>
      <c r="CR22" s="77">
        <v>0</v>
      </c>
      <c r="CS22" s="65" t="s">
        <v>203</v>
      </c>
      <c r="CT22" s="77">
        <v>0</v>
      </c>
      <c r="CU22" s="194" t="s">
        <v>203</v>
      </c>
      <c r="CV22" s="193">
        <f>IF(CU22="Not available online",0,(IF(CU22="Number is published",4," ")))</f>
        <v>0</v>
      </c>
      <c r="CW22" s="65" t="s">
        <v>203</v>
      </c>
      <c r="CX22" s="77">
        <v>0</v>
      </c>
      <c r="CY22" s="65" t="s">
        <v>203</v>
      </c>
      <c r="CZ22" s="77">
        <v>0</v>
      </c>
      <c r="DA22" s="65" t="s">
        <v>204</v>
      </c>
      <c r="DB22" s="77">
        <v>4</v>
      </c>
      <c r="DC22" s="65" t="s">
        <v>204</v>
      </c>
      <c r="DD22" s="77">
        <v>4</v>
      </c>
      <c r="DE22" s="65" t="s">
        <v>203</v>
      </c>
      <c r="DF22" s="77">
        <v>0</v>
      </c>
      <c r="DG22" s="65" t="s">
        <v>203</v>
      </c>
      <c r="DH22" s="77">
        <v>0</v>
      </c>
      <c r="DI22" s="65" t="s">
        <v>203</v>
      </c>
      <c r="DJ22" s="77">
        <v>0</v>
      </c>
      <c r="DK22" s="65" t="s">
        <v>203</v>
      </c>
      <c r="DL22" s="77">
        <v>0</v>
      </c>
      <c r="DM22" s="65" t="s">
        <v>203</v>
      </c>
      <c r="DN22" s="77">
        <v>0</v>
      </c>
      <c r="DO22" s="65" t="s">
        <v>203</v>
      </c>
      <c r="DP22" s="77">
        <v>0</v>
      </c>
      <c r="DQ22" s="65" t="s">
        <v>203</v>
      </c>
      <c r="DR22" s="77">
        <v>0</v>
      </c>
      <c r="DS22" s="65" t="s">
        <v>203</v>
      </c>
      <c r="DT22" s="77">
        <v>0</v>
      </c>
      <c r="DU22" s="65" t="s">
        <v>203</v>
      </c>
      <c r="DV22" s="77">
        <v>0</v>
      </c>
      <c r="DW22" s="65" t="s">
        <v>204</v>
      </c>
      <c r="DX22" s="77">
        <v>4</v>
      </c>
      <c r="DY22" s="65" t="s">
        <v>204</v>
      </c>
      <c r="DZ22" s="77">
        <v>4</v>
      </c>
      <c r="EA22" s="65" t="s">
        <v>203</v>
      </c>
      <c r="EB22" s="77">
        <v>0</v>
      </c>
      <c r="EC22" s="65" t="s">
        <v>203</v>
      </c>
      <c r="ED22" s="77">
        <v>0</v>
      </c>
      <c r="EE22" s="65" t="s">
        <v>203</v>
      </c>
      <c r="EF22" s="77">
        <v>0</v>
      </c>
      <c r="EG22" s="65" t="s">
        <v>203</v>
      </c>
      <c r="EH22" s="77">
        <v>0</v>
      </c>
      <c r="EI22" s="65" t="s">
        <v>203</v>
      </c>
      <c r="EJ22" s="77">
        <v>0</v>
      </c>
      <c r="EK22" s="65" t="s">
        <v>204</v>
      </c>
      <c r="EL22" s="77">
        <v>4</v>
      </c>
      <c r="EM22" s="65" t="s">
        <v>204</v>
      </c>
      <c r="EN22" s="77">
        <v>4</v>
      </c>
      <c r="EO22" s="65" t="s">
        <v>203</v>
      </c>
      <c r="EP22" s="77">
        <v>0</v>
      </c>
      <c r="EQ22" s="194" t="s">
        <v>204</v>
      </c>
      <c r="ER22" s="193">
        <f>IF(EQ22="Not available online",0,(IF(EQ22="Number is published",4," ")))</f>
        <v>4</v>
      </c>
      <c r="ES22" s="65" t="s">
        <v>203</v>
      </c>
      <c r="ET22" s="77">
        <v>0</v>
      </c>
      <c r="EU22" s="65" t="s">
        <v>203</v>
      </c>
      <c r="EV22" s="77">
        <v>0</v>
      </c>
      <c r="EW22" s="65" t="s">
        <v>203</v>
      </c>
      <c r="EX22" s="77">
        <v>0</v>
      </c>
      <c r="EY22" s="65" t="s">
        <v>203</v>
      </c>
      <c r="EZ22" s="77">
        <v>0</v>
      </c>
      <c r="FA22" s="65" t="s">
        <v>204</v>
      </c>
      <c r="FB22" s="77">
        <v>4</v>
      </c>
      <c r="FC22" s="65" t="s">
        <v>204</v>
      </c>
      <c r="FD22" s="77">
        <v>4</v>
      </c>
      <c r="FE22" s="65" t="s">
        <v>203</v>
      </c>
      <c r="FF22" s="77">
        <v>0</v>
      </c>
      <c r="FG22" s="65" t="s">
        <v>203</v>
      </c>
      <c r="FH22" s="77">
        <v>0</v>
      </c>
      <c r="FI22" s="65" t="s">
        <v>203</v>
      </c>
      <c r="FJ22" s="77">
        <v>0</v>
      </c>
      <c r="FK22" s="65" t="s">
        <v>204</v>
      </c>
      <c r="FL22" s="77">
        <v>4</v>
      </c>
      <c r="FM22" s="65" t="s">
        <v>203</v>
      </c>
      <c r="FN22" s="77">
        <v>0</v>
      </c>
      <c r="FO22" s="65" t="s">
        <v>203</v>
      </c>
      <c r="FP22" s="77">
        <v>0</v>
      </c>
      <c r="FQ22" s="65" t="s">
        <v>204</v>
      </c>
      <c r="FR22" s="77">
        <v>4</v>
      </c>
      <c r="FS22" s="65" t="s">
        <v>203</v>
      </c>
      <c r="FT22" s="77">
        <v>0</v>
      </c>
      <c r="FU22" s="65" t="s">
        <v>204</v>
      </c>
      <c r="FV22" s="77">
        <v>4</v>
      </c>
      <c r="FW22" s="65" t="s">
        <v>203</v>
      </c>
      <c r="FX22" s="77">
        <v>0</v>
      </c>
      <c r="FY22" s="65" t="s">
        <v>204</v>
      </c>
      <c r="FZ22" s="77">
        <v>4</v>
      </c>
      <c r="GA22" s="65" t="s">
        <v>203</v>
      </c>
      <c r="GB22" s="77">
        <v>0</v>
      </c>
      <c r="GC22" s="65" t="s">
        <v>203</v>
      </c>
      <c r="GD22" s="77">
        <v>0</v>
      </c>
      <c r="GE22" s="65" t="s">
        <v>203</v>
      </c>
      <c r="GF22" s="77">
        <v>0</v>
      </c>
      <c r="GG22" s="65" t="s">
        <v>203</v>
      </c>
      <c r="GH22" s="77">
        <v>0</v>
      </c>
      <c r="GI22" s="65" t="s">
        <v>203</v>
      </c>
      <c r="GJ22" s="77">
        <v>0</v>
      </c>
      <c r="GK22" s="65" t="s">
        <v>203</v>
      </c>
      <c r="GL22" s="77">
        <v>0</v>
      </c>
      <c r="GM22" s="65" t="s">
        <v>203</v>
      </c>
      <c r="GN22" s="77">
        <v>0</v>
      </c>
      <c r="GO22" s="65" t="s">
        <v>203</v>
      </c>
      <c r="GP22" s="77">
        <v>0</v>
      </c>
      <c r="GQ22" s="65" t="s">
        <v>203</v>
      </c>
      <c r="GR22" s="77">
        <v>0</v>
      </c>
      <c r="GS22" s="65" t="s">
        <v>203</v>
      </c>
      <c r="GT22" s="77">
        <v>0</v>
      </c>
      <c r="GU22" s="65" t="s">
        <v>203</v>
      </c>
      <c r="GV22" s="77">
        <v>0</v>
      </c>
    </row>
    <row r="23" spans="1:204" ht="39.950000000000003" customHeight="1">
      <c r="A23" s="4"/>
      <c r="B23" s="94"/>
      <c r="C23" s="19" t="s">
        <v>132</v>
      </c>
      <c r="D23" s="34" t="s">
        <v>205</v>
      </c>
      <c r="E23" s="65" t="s">
        <v>203</v>
      </c>
      <c r="F23" s="77">
        <v>0</v>
      </c>
      <c r="G23" s="65" t="s">
        <v>204</v>
      </c>
      <c r="H23" s="77">
        <v>2</v>
      </c>
      <c r="I23" s="65" t="s">
        <v>204</v>
      </c>
      <c r="J23" s="77">
        <v>2</v>
      </c>
      <c r="K23" s="65" t="s">
        <v>204</v>
      </c>
      <c r="L23" s="77">
        <v>2</v>
      </c>
      <c r="M23" s="65" t="s">
        <v>203</v>
      </c>
      <c r="N23" s="77">
        <v>0</v>
      </c>
      <c r="O23" s="65" t="s">
        <v>203</v>
      </c>
      <c r="P23" s="77">
        <v>0</v>
      </c>
      <c r="Q23" s="65" t="s">
        <v>203</v>
      </c>
      <c r="R23" s="77">
        <v>0</v>
      </c>
      <c r="S23" s="65" t="s">
        <v>203</v>
      </c>
      <c r="T23" s="77">
        <v>0</v>
      </c>
      <c r="U23" s="65" t="s">
        <v>203</v>
      </c>
      <c r="V23" s="77">
        <v>0</v>
      </c>
      <c r="W23" s="65" t="s">
        <v>203</v>
      </c>
      <c r="X23" s="77">
        <v>0</v>
      </c>
      <c r="Y23" s="65" t="s">
        <v>203</v>
      </c>
      <c r="Z23" s="77">
        <v>0</v>
      </c>
      <c r="AA23" s="65" t="s">
        <v>204</v>
      </c>
      <c r="AB23" s="77">
        <v>2</v>
      </c>
      <c r="AC23" s="65" t="s">
        <v>204</v>
      </c>
      <c r="AD23" s="77">
        <v>2</v>
      </c>
      <c r="AE23" s="65" t="s">
        <v>204</v>
      </c>
      <c r="AF23" s="77">
        <v>2</v>
      </c>
      <c r="AG23" s="65" t="s">
        <v>203</v>
      </c>
      <c r="AH23" s="77">
        <v>0</v>
      </c>
      <c r="AI23" s="65" t="s">
        <v>203</v>
      </c>
      <c r="AJ23" s="77">
        <v>0</v>
      </c>
      <c r="AK23" s="65" t="s">
        <v>203</v>
      </c>
      <c r="AL23" s="77">
        <v>0</v>
      </c>
      <c r="AM23" s="65" t="s">
        <v>204</v>
      </c>
      <c r="AN23" s="77">
        <v>2</v>
      </c>
      <c r="AO23" s="65" t="s">
        <v>203</v>
      </c>
      <c r="AP23" s="77">
        <v>0</v>
      </c>
      <c r="AQ23" s="65" t="s">
        <v>203</v>
      </c>
      <c r="AR23" s="77">
        <v>0</v>
      </c>
      <c r="AS23" s="65" t="s">
        <v>203</v>
      </c>
      <c r="AT23" s="77">
        <v>0</v>
      </c>
      <c r="AU23" s="65" t="s">
        <v>203</v>
      </c>
      <c r="AV23" s="77">
        <v>0</v>
      </c>
      <c r="AW23" s="65" t="s">
        <v>204</v>
      </c>
      <c r="AX23" s="77">
        <v>2</v>
      </c>
      <c r="AY23" s="65" t="s">
        <v>204</v>
      </c>
      <c r="AZ23" s="77">
        <v>2</v>
      </c>
      <c r="BA23" s="65" t="s">
        <v>203</v>
      </c>
      <c r="BB23" s="77">
        <v>0</v>
      </c>
      <c r="BC23" s="65" t="s">
        <v>204</v>
      </c>
      <c r="BD23" s="77">
        <v>2</v>
      </c>
      <c r="BE23" s="65" t="s">
        <v>203</v>
      </c>
      <c r="BF23" s="77">
        <v>0</v>
      </c>
      <c r="BG23" s="65" t="s">
        <v>204</v>
      </c>
      <c r="BH23" s="77">
        <v>2</v>
      </c>
      <c r="BI23" s="65" t="s">
        <v>204</v>
      </c>
      <c r="BJ23" s="77">
        <v>2</v>
      </c>
      <c r="BK23" s="65" t="s">
        <v>203</v>
      </c>
      <c r="BL23" s="77">
        <v>0</v>
      </c>
      <c r="BM23" s="194" t="s">
        <v>204</v>
      </c>
      <c r="BN23" s="193">
        <f>IF(BM23="Not available online",0,(IF(BM23="Number is published",2," ")))</f>
        <v>2</v>
      </c>
      <c r="BO23" s="65" t="s">
        <v>204</v>
      </c>
      <c r="BP23" s="77">
        <v>2</v>
      </c>
      <c r="BQ23" s="65" t="s">
        <v>204</v>
      </c>
      <c r="BR23" s="77">
        <v>2</v>
      </c>
      <c r="BS23" s="65" t="s">
        <v>204</v>
      </c>
      <c r="BT23" s="77">
        <v>2</v>
      </c>
      <c r="BU23" s="65" t="s">
        <v>203</v>
      </c>
      <c r="BV23" s="77">
        <v>0</v>
      </c>
      <c r="BW23" s="65" t="s">
        <v>204</v>
      </c>
      <c r="BX23" s="77">
        <v>2</v>
      </c>
      <c r="BY23" s="65" t="s">
        <v>203</v>
      </c>
      <c r="BZ23" s="77">
        <v>0</v>
      </c>
      <c r="CA23" s="65" t="s">
        <v>204</v>
      </c>
      <c r="CB23" s="77">
        <v>2</v>
      </c>
      <c r="CC23" s="65" t="s">
        <v>204</v>
      </c>
      <c r="CD23" s="77">
        <v>2</v>
      </c>
      <c r="CE23" s="65" t="s">
        <v>204</v>
      </c>
      <c r="CF23" s="77">
        <v>2</v>
      </c>
      <c r="CG23" s="65" t="s">
        <v>203</v>
      </c>
      <c r="CH23" s="77">
        <v>0</v>
      </c>
      <c r="CI23" s="65" t="s">
        <v>203</v>
      </c>
      <c r="CJ23" s="77">
        <v>0</v>
      </c>
      <c r="CK23" s="65" t="s">
        <v>204</v>
      </c>
      <c r="CL23" s="77">
        <v>2</v>
      </c>
      <c r="CM23" s="65" t="s">
        <v>203</v>
      </c>
      <c r="CN23" s="77">
        <v>0</v>
      </c>
      <c r="CO23" s="65" t="s">
        <v>204</v>
      </c>
      <c r="CP23" s="77">
        <v>2</v>
      </c>
      <c r="CQ23" s="65" t="s">
        <v>204</v>
      </c>
      <c r="CR23" s="77">
        <v>2</v>
      </c>
      <c r="CS23" s="65" t="s">
        <v>204</v>
      </c>
      <c r="CT23" s="77">
        <v>2</v>
      </c>
      <c r="CU23" s="194" t="s">
        <v>204</v>
      </c>
      <c r="CV23" s="193">
        <f>IF(CU23="Not available online",0,(IF(CU23="Number is published",2," ")))</f>
        <v>2</v>
      </c>
      <c r="CW23" s="65" t="s">
        <v>204</v>
      </c>
      <c r="CX23" s="77">
        <v>2</v>
      </c>
      <c r="CY23" s="65" t="s">
        <v>204</v>
      </c>
      <c r="CZ23" s="77">
        <v>2</v>
      </c>
      <c r="DA23" s="65" t="s">
        <v>204</v>
      </c>
      <c r="DB23" s="77">
        <v>2</v>
      </c>
      <c r="DC23" s="65" t="s">
        <v>204</v>
      </c>
      <c r="DD23" s="77">
        <v>2</v>
      </c>
      <c r="DE23" s="65" t="s">
        <v>204</v>
      </c>
      <c r="DF23" s="77">
        <v>2</v>
      </c>
      <c r="DG23" s="65" t="s">
        <v>203</v>
      </c>
      <c r="DH23" s="77">
        <v>0</v>
      </c>
      <c r="DI23" s="65" t="s">
        <v>204</v>
      </c>
      <c r="DJ23" s="77">
        <v>2</v>
      </c>
      <c r="DK23" s="65" t="s">
        <v>203</v>
      </c>
      <c r="DL23" s="77">
        <v>0</v>
      </c>
      <c r="DM23" s="65" t="s">
        <v>204</v>
      </c>
      <c r="DN23" s="77">
        <v>2</v>
      </c>
      <c r="DO23" s="65" t="s">
        <v>203</v>
      </c>
      <c r="DP23" s="77">
        <v>0</v>
      </c>
      <c r="DQ23" s="65" t="s">
        <v>204</v>
      </c>
      <c r="DR23" s="77">
        <v>2</v>
      </c>
      <c r="DS23" s="65" t="s">
        <v>203</v>
      </c>
      <c r="DT23" s="77">
        <v>0</v>
      </c>
      <c r="DU23" s="65" t="s">
        <v>203</v>
      </c>
      <c r="DV23" s="77">
        <v>0</v>
      </c>
      <c r="DW23" s="65" t="s">
        <v>204</v>
      </c>
      <c r="DX23" s="77">
        <v>2</v>
      </c>
      <c r="DY23" s="65" t="s">
        <v>204</v>
      </c>
      <c r="DZ23" s="77">
        <v>2</v>
      </c>
      <c r="EA23" s="65" t="s">
        <v>203</v>
      </c>
      <c r="EB23" s="77">
        <v>0</v>
      </c>
      <c r="EC23" s="65" t="s">
        <v>203</v>
      </c>
      <c r="ED23" s="77">
        <v>0</v>
      </c>
      <c r="EE23" s="65" t="s">
        <v>203</v>
      </c>
      <c r="EF23" s="77">
        <v>0</v>
      </c>
      <c r="EG23" s="65" t="s">
        <v>203</v>
      </c>
      <c r="EH23" s="77">
        <v>0</v>
      </c>
      <c r="EI23" s="65" t="s">
        <v>203</v>
      </c>
      <c r="EJ23" s="77">
        <v>0</v>
      </c>
      <c r="EK23" s="65" t="s">
        <v>204</v>
      </c>
      <c r="EL23" s="77">
        <v>2</v>
      </c>
      <c r="EM23" s="65" t="s">
        <v>204</v>
      </c>
      <c r="EN23" s="77">
        <v>2</v>
      </c>
      <c r="EO23" s="65" t="s">
        <v>203</v>
      </c>
      <c r="EP23" s="77">
        <v>0</v>
      </c>
      <c r="EQ23" s="194" t="s">
        <v>204</v>
      </c>
      <c r="ER23" s="193">
        <f>IF(EQ23="Not available online",0,(IF(EQ23="Number is published",2," ")))</f>
        <v>2</v>
      </c>
      <c r="ES23" s="65" t="s">
        <v>203</v>
      </c>
      <c r="ET23" s="77">
        <v>0</v>
      </c>
      <c r="EU23" s="65" t="s">
        <v>203</v>
      </c>
      <c r="EV23" s="77">
        <v>0</v>
      </c>
      <c r="EW23" s="65" t="s">
        <v>203</v>
      </c>
      <c r="EX23" s="77">
        <v>0</v>
      </c>
      <c r="EY23" s="65" t="s">
        <v>203</v>
      </c>
      <c r="EZ23" s="77">
        <v>0</v>
      </c>
      <c r="FA23" s="65" t="s">
        <v>204</v>
      </c>
      <c r="FB23" s="77">
        <v>2</v>
      </c>
      <c r="FC23" s="65" t="s">
        <v>204</v>
      </c>
      <c r="FD23" s="77">
        <v>2</v>
      </c>
      <c r="FE23" s="65" t="s">
        <v>204</v>
      </c>
      <c r="FF23" s="77">
        <v>2</v>
      </c>
      <c r="FG23" s="65" t="s">
        <v>204</v>
      </c>
      <c r="FH23" s="77">
        <v>2</v>
      </c>
      <c r="FI23" s="65" t="s">
        <v>203</v>
      </c>
      <c r="FJ23" s="77">
        <v>0</v>
      </c>
      <c r="FK23" s="65" t="s">
        <v>204</v>
      </c>
      <c r="FL23" s="77">
        <v>2</v>
      </c>
      <c r="FM23" s="65" t="s">
        <v>203</v>
      </c>
      <c r="FN23" s="77">
        <v>0</v>
      </c>
      <c r="FO23" s="65" t="s">
        <v>204</v>
      </c>
      <c r="FP23" s="77">
        <v>2</v>
      </c>
      <c r="FQ23" s="65" t="s">
        <v>204</v>
      </c>
      <c r="FR23" s="77">
        <v>2</v>
      </c>
      <c r="FS23" s="65" t="s">
        <v>203</v>
      </c>
      <c r="FT23" s="77">
        <v>0</v>
      </c>
      <c r="FU23" s="65" t="s">
        <v>204</v>
      </c>
      <c r="FV23" s="77">
        <v>2</v>
      </c>
      <c r="FW23" s="65" t="s">
        <v>204</v>
      </c>
      <c r="FX23" s="77">
        <v>2</v>
      </c>
      <c r="FY23" s="65" t="s">
        <v>204</v>
      </c>
      <c r="FZ23" s="77">
        <v>2</v>
      </c>
      <c r="GA23" s="65" t="s">
        <v>203</v>
      </c>
      <c r="GB23" s="77">
        <v>0</v>
      </c>
      <c r="GC23" s="65" t="s">
        <v>203</v>
      </c>
      <c r="GD23" s="77">
        <v>0</v>
      </c>
      <c r="GE23" s="65" t="s">
        <v>204</v>
      </c>
      <c r="GF23" s="77">
        <v>2</v>
      </c>
      <c r="GG23" s="65" t="s">
        <v>203</v>
      </c>
      <c r="GH23" s="77">
        <v>0</v>
      </c>
      <c r="GI23" s="65" t="s">
        <v>203</v>
      </c>
      <c r="GJ23" s="77">
        <v>0</v>
      </c>
      <c r="GK23" s="65" t="s">
        <v>203</v>
      </c>
      <c r="GL23" s="77">
        <v>0</v>
      </c>
      <c r="GM23" s="65" t="s">
        <v>203</v>
      </c>
      <c r="GN23" s="77">
        <v>0</v>
      </c>
      <c r="GO23" s="65" t="s">
        <v>203</v>
      </c>
      <c r="GP23" s="77">
        <v>0</v>
      </c>
      <c r="GQ23" s="65" t="s">
        <v>203</v>
      </c>
      <c r="GR23" s="77">
        <v>0</v>
      </c>
      <c r="GS23" s="65" t="s">
        <v>204</v>
      </c>
      <c r="GT23" s="77">
        <v>2</v>
      </c>
      <c r="GU23" s="65" t="s">
        <v>203</v>
      </c>
      <c r="GV23" s="77">
        <v>0</v>
      </c>
    </row>
    <row r="24" spans="1:204" ht="39" customHeight="1">
      <c r="A24" s="4"/>
      <c r="B24" s="95"/>
      <c r="C24" s="19" t="s">
        <v>136</v>
      </c>
      <c r="D24" s="34" t="s">
        <v>206</v>
      </c>
      <c r="E24" s="65" t="s">
        <v>203</v>
      </c>
      <c r="F24" s="77">
        <v>0</v>
      </c>
      <c r="G24" s="65" t="s">
        <v>204</v>
      </c>
      <c r="H24" s="77">
        <v>2</v>
      </c>
      <c r="I24" s="65" t="s">
        <v>203</v>
      </c>
      <c r="J24" s="77">
        <v>0</v>
      </c>
      <c r="K24" s="65" t="s">
        <v>204</v>
      </c>
      <c r="L24" s="77">
        <v>2</v>
      </c>
      <c r="M24" s="65" t="s">
        <v>203</v>
      </c>
      <c r="N24" s="77">
        <v>0</v>
      </c>
      <c r="O24" s="65" t="s">
        <v>203</v>
      </c>
      <c r="P24" s="77">
        <v>0</v>
      </c>
      <c r="Q24" s="65" t="s">
        <v>204</v>
      </c>
      <c r="R24" s="77">
        <v>2</v>
      </c>
      <c r="S24" s="65" t="s">
        <v>203</v>
      </c>
      <c r="T24" s="77">
        <v>0</v>
      </c>
      <c r="U24" s="65" t="s">
        <v>203</v>
      </c>
      <c r="V24" s="77">
        <v>0</v>
      </c>
      <c r="W24" s="65" t="s">
        <v>203</v>
      </c>
      <c r="X24" s="77">
        <v>0</v>
      </c>
      <c r="Y24" s="65" t="s">
        <v>203</v>
      </c>
      <c r="Z24" s="77">
        <v>0</v>
      </c>
      <c r="AA24" s="65" t="s">
        <v>204</v>
      </c>
      <c r="AB24" s="77">
        <v>2</v>
      </c>
      <c r="AC24" s="65" t="s">
        <v>204</v>
      </c>
      <c r="AD24" s="77">
        <v>2</v>
      </c>
      <c r="AE24" s="65" t="s">
        <v>203</v>
      </c>
      <c r="AF24" s="77">
        <v>0</v>
      </c>
      <c r="AG24" s="65" t="s">
        <v>204</v>
      </c>
      <c r="AH24" s="77">
        <v>2</v>
      </c>
      <c r="AI24" s="65" t="s">
        <v>203</v>
      </c>
      <c r="AJ24" s="77">
        <v>0</v>
      </c>
      <c r="AK24" s="65" t="s">
        <v>204</v>
      </c>
      <c r="AL24" s="77">
        <v>2</v>
      </c>
      <c r="AM24" s="65" t="s">
        <v>203</v>
      </c>
      <c r="AN24" s="77">
        <v>0</v>
      </c>
      <c r="AO24" s="65" t="s">
        <v>204</v>
      </c>
      <c r="AP24" s="77">
        <v>2</v>
      </c>
      <c r="AQ24" s="65" t="s">
        <v>203</v>
      </c>
      <c r="AR24" s="77">
        <v>0</v>
      </c>
      <c r="AS24" s="65" t="s">
        <v>203</v>
      </c>
      <c r="AT24" s="77">
        <v>0</v>
      </c>
      <c r="AU24" s="65" t="s">
        <v>204</v>
      </c>
      <c r="AV24" s="77">
        <v>2</v>
      </c>
      <c r="AW24" s="65" t="s">
        <v>203</v>
      </c>
      <c r="AX24" s="77">
        <v>0</v>
      </c>
      <c r="AY24" s="65" t="s">
        <v>204</v>
      </c>
      <c r="AZ24" s="77">
        <v>2</v>
      </c>
      <c r="BA24" s="65" t="s">
        <v>204</v>
      </c>
      <c r="BB24" s="77">
        <v>2</v>
      </c>
      <c r="BC24" s="65" t="s">
        <v>203</v>
      </c>
      <c r="BD24" s="77">
        <v>0</v>
      </c>
      <c r="BE24" s="65" t="s">
        <v>203</v>
      </c>
      <c r="BF24" s="77">
        <v>0</v>
      </c>
      <c r="BG24" s="65" t="s">
        <v>204</v>
      </c>
      <c r="BH24" s="77">
        <v>2</v>
      </c>
      <c r="BI24" s="65" t="s">
        <v>203</v>
      </c>
      <c r="BJ24" s="77">
        <v>0</v>
      </c>
      <c r="BK24" s="65" t="s">
        <v>203</v>
      </c>
      <c r="BL24" s="77">
        <v>0</v>
      </c>
      <c r="BM24" s="194" t="s">
        <v>204</v>
      </c>
      <c r="BN24" s="193">
        <f>IF(BM24="Not available online",0,(IF(BM24="Number is published",2," ")))</f>
        <v>2</v>
      </c>
      <c r="BO24" s="65" t="s">
        <v>203</v>
      </c>
      <c r="BP24" s="77">
        <v>0</v>
      </c>
      <c r="BQ24" s="65" t="s">
        <v>203</v>
      </c>
      <c r="BR24" s="77">
        <v>0</v>
      </c>
      <c r="BS24" s="65" t="s">
        <v>203</v>
      </c>
      <c r="BT24" s="77">
        <v>0</v>
      </c>
      <c r="BU24" s="65" t="s">
        <v>203</v>
      </c>
      <c r="BV24" s="77">
        <v>0</v>
      </c>
      <c r="BW24" s="65" t="s">
        <v>204</v>
      </c>
      <c r="BX24" s="77">
        <v>2</v>
      </c>
      <c r="BY24" s="65" t="s">
        <v>203</v>
      </c>
      <c r="BZ24" s="77">
        <v>0</v>
      </c>
      <c r="CA24" s="65" t="s">
        <v>204</v>
      </c>
      <c r="CB24" s="77">
        <v>2</v>
      </c>
      <c r="CC24" s="65" t="s">
        <v>203</v>
      </c>
      <c r="CD24" s="77">
        <v>0</v>
      </c>
      <c r="CE24" s="65" t="s">
        <v>204</v>
      </c>
      <c r="CF24" s="77">
        <v>2</v>
      </c>
      <c r="CG24" s="65" t="s">
        <v>203</v>
      </c>
      <c r="CH24" s="77">
        <v>0</v>
      </c>
      <c r="CI24" s="65" t="s">
        <v>203</v>
      </c>
      <c r="CJ24" s="77">
        <v>0</v>
      </c>
      <c r="CK24" s="65" t="s">
        <v>204</v>
      </c>
      <c r="CL24" s="77">
        <v>2</v>
      </c>
      <c r="CM24" s="65" t="s">
        <v>203</v>
      </c>
      <c r="CN24" s="77">
        <v>0</v>
      </c>
      <c r="CO24" s="65" t="s">
        <v>204</v>
      </c>
      <c r="CP24" s="77">
        <v>2</v>
      </c>
      <c r="CQ24" s="65" t="s">
        <v>203</v>
      </c>
      <c r="CR24" s="77">
        <v>0</v>
      </c>
      <c r="CS24" s="65" t="s">
        <v>203</v>
      </c>
      <c r="CT24" s="77">
        <v>0</v>
      </c>
      <c r="CU24" s="194" t="s">
        <v>203</v>
      </c>
      <c r="CV24" s="193">
        <f>IF(CU24="Not available online",0,(IF(CU24="Number is published",2," ")))</f>
        <v>0</v>
      </c>
      <c r="CW24" s="65" t="s">
        <v>203</v>
      </c>
      <c r="CX24" s="77">
        <v>0</v>
      </c>
      <c r="CY24" s="65" t="s">
        <v>204</v>
      </c>
      <c r="CZ24" s="77">
        <v>2</v>
      </c>
      <c r="DA24" s="65" t="s">
        <v>204</v>
      </c>
      <c r="DB24" s="77">
        <v>2</v>
      </c>
      <c r="DC24" s="65" t="s">
        <v>204</v>
      </c>
      <c r="DD24" s="77">
        <v>2</v>
      </c>
      <c r="DE24" s="65" t="s">
        <v>203</v>
      </c>
      <c r="DF24" s="77">
        <v>0</v>
      </c>
      <c r="DG24" s="65" t="s">
        <v>204</v>
      </c>
      <c r="DH24" s="77">
        <v>2</v>
      </c>
      <c r="DI24" s="65" t="s">
        <v>203</v>
      </c>
      <c r="DJ24" s="77">
        <v>0</v>
      </c>
      <c r="DK24" s="65" t="s">
        <v>203</v>
      </c>
      <c r="DL24" s="77">
        <v>0</v>
      </c>
      <c r="DM24" s="65" t="s">
        <v>203</v>
      </c>
      <c r="DN24" s="77">
        <v>0</v>
      </c>
      <c r="DO24" s="65" t="s">
        <v>203</v>
      </c>
      <c r="DP24" s="77">
        <v>0</v>
      </c>
      <c r="DQ24" s="65" t="s">
        <v>203</v>
      </c>
      <c r="DR24" s="77">
        <v>0</v>
      </c>
      <c r="DS24" s="65" t="s">
        <v>203</v>
      </c>
      <c r="DT24" s="77">
        <v>0</v>
      </c>
      <c r="DU24" s="65" t="s">
        <v>203</v>
      </c>
      <c r="DV24" s="77">
        <v>0</v>
      </c>
      <c r="DW24" s="65" t="s">
        <v>204</v>
      </c>
      <c r="DX24" s="77">
        <v>2</v>
      </c>
      <c r="DY24" s="65" t="s">
        <v>204</v>
      </c>
      <c r="DZ24" s="77">
        <v>2</v>
      </c>
      <c r="EA24" s="65" t="s">
        <v>203</v>
      </c>
      <c r="EB24" s="77">
        <v>0</v>
      </c>
      <c r="EC24" s="65" t="s">
        <v>203</v>
      </c>
      <c r="ED24" s="77">
        <v>0</v>
      </c>
      <c r="EE24" s="65" t="s">
        <v>203</v>
      </c>
      <c r="EF24" s="77">
        <v>0</v>
      </c>
      <c r="EG24" s="65" t="s">
        <v>204</v>
      </c>
      <c r="EH24" s="77">
        <v>2</v>
      </c>
      <c r="EI24" s="65" t="s">
        <v>203</v>
      </c>
      <c r="EJ24" s="77">
        <v>0</v>
      </c>
      <c r="EK24" s="65" t="s">
        <v>204</v>
      </c>
      <c r="EL24" s="77">
        <v>2</v>
      </c>
      <c r="EM24" s="65" t="s">
        <v>203</v>
      </c>
      <c r="EN24" s="77">
        <v>0</v>
      </c>
      <c r="EO24" s="65" t="s">
        <v>203</v>
      </c>
      <c r="EP24" s="77">
        <v>0</v>
      </c>
      <c r="EQ24" s="194" t="s">
        <v>203</v>
      </c>
      <c r="ER24" s="193">
        <f>IF(EQ24="Not available online",0,(IF(EQ24="Number is published",2," ")))</f>
        <v>0</v>
      </c>
      <c r="ES24" s="65" t="s">
        <v>204</v>
      </c>
      <c r="ET24" s="77">
        <v>2</v>
      </c>
      <c r="EU24" s="65" t="s">
        <v>204</v>
      </c>
      <c r="EV24" s="77">
        <v>2</v>
      </c>
      <c r="EW24" s="65" t="s">
        <v>204</v>
      </c>
      <c r="EX24" s="77">
        <v>2</v>
      </c>
      <c r="EY24" s="65" t="s">
        <v>204</v>
      </c>
      <c r="EZ24" s="77">
        <v>2</v>
      </c>
      <c r="FA24" s="65" t="s">
        <v>204</v>
      </c>
      <c r="FB24" s="77">
        <v>2</v>
      </c>
      <c r="FC24" s="65" t="s">
        <v>203</v>
      </c>
      <c r="FD24" s="77">
        <v>0</v>
      </c>
      <c r="FE24" s="65" t="s">
        <v>203</v>
      </c>
      <c r="FF24" s="77">
        <v>0</v>
      </c>
      <c r="FG24" s="65" t="s">
        <v>204</v>
      </c>
      <c r="FH24" s="77">
        <v>2</v>
      </c>
      <c r="FI24" s="65" t="s">
        <v>204</v>
      </c>
      <c r="FJ24" s="77">
        <v>2</v>
      </c>
      <c r="FK24" s="65" t="s">
        <v>203</v>
      </c>
      <c r="FL24" s="77">
        <v>0</v>
      </c>
      <c r="FM24" s="65" t="s">
        <v>204</v>
      </c>
      <c r="FN24" s="77">
        <v>2</v>
      </c>
      <c r="FO24" s="65" t="s">
        <v>203</v>
      </c>
      <c r="FP24" s="77">
        <v>0</v>
      </c>
      <c r="FQ24" s="65" t="s">
        <v>203</v>
      </c>
      <c r="FR24" s="77">
        <v>0</v>
      </c>
      <c r="FS24" s="65" t="s">
        <v>204</v>
      </c>
      <c r="FT24" s="77">
        <v>2</v>
      </c>
      <c r="FU24" s="65" t="s">
        <v>203</v>
      </c>
      <c r="FV24" s="77">
        <v>0</v>
      </c>
      <c r="FW24" s="65" t="s">
        <v>203</v>
      </c>
      <c r="FX24" s="77">
        <v>0</v>
      </c>
      <c r="FY24" s="65" t="s">
        <v>204</v>
      </c>
      <c r="FZ24" s="77">
        <v>2</v>
      </c>
      <c r="GA24" s="65" t="s">
        <v>203</v>
      </c>
      <c r="GB24" s="77">
        <v>0</v>
      </c>
      <c r="GC24" s="65" t="s">
        <v>204</v>
      </c>
      <c r="GD24" s="77">
        <v>2</v>
      </c>
      <c r="GE24" s="65" t="s">
        <v>204</v>
      </c>
      <c r="GF24" s="77">
        <v>2</v>
      </c>
      <c r="GG24" s="65" t="s">
        <v>204</v>
      </c>
      <c r="GH24" s="77">
        <v>2</v>
      </c>
      <c r="GI24" s="65" t="s">
        <v>204</v>
      </c>
      <c r="GJ24" s="77">
        <v>2</v>
      </c>
      <c r="GK24" s="65" t="s">
        <v>203</v>
      </c>
      <c r="GL24" s="77">
        <v>0</v>
      </c>
      <c r="GM24" s="65" t="s">
        <v>204</v>
      </c>
      <c r="GN24" s="77">
        <v>2</v>
      </c>
      <c r="GO24" s="65" t="s">
        <v>203</v>
      </c>
      <c r="GP24" s="77">
        <v>0</v>
      </c>
      <c r="GQ24" s="65" t="s">
        <v>203</v>
      </c>
      <c r="GR24" s="77">
        <v>0</v>
      </c>
      <c r="GS24" s="65" t="s">
        <v>204</v>
      </c>
      <c r="GT24" s="77">
        <v>2</v>
      </c>
      <c r="GU24" s="65" t="s">
        <v>203</v>
      </c>
      <c r="GV24" s="77">
        <v>0</v>
      </c>
    </row>
    <row r="25" spans="1:204" ht="42" customHeight="1">
      <c r="A25" s="4"/>
      <c r="B25" s="95"/>
      <c r="C25" s="19" t="s">
        <v>138</v>
      </c>
      <c r="D25" s="34" t="s">
        <v>207</v>
      </c>
      <c r="E25" s="65" t="s">
        <v>203</v>
      </c>
      <c r="F25" s="77">
        <v>0</v>
      </c>
      <c r="G25" s="65" t="s">
        <v>203</v>
      </c>
      <c r="H25" s="77">
        <v>0</v>
      </c>
      <c r="I25" s="65" t="s">
        <v>204</v>
      </c>
      <c r="J25" s="77">
        <v>1</v>
      </c>
      <c r="K25" s="65" t="s">
        <v>203</v>
      </c>
      <c r="L25" s="77">
        <v>0</v>
      </c>
      <c r="M25" s="65" t="s">
        <v>203</v>
      </c>
      <c r="N25" s="77">
        <v>0</v>
      </c>
      <c r="O25" s="65" t="s">
        <v>203</v>
      </c>
      <c r="P25" s="77">
        <v>0</v>
      </c>
      <c r="Q25" s="65" t="s">
        <v>203</v>
      </c>
      <c r="R25" s="77">
        <v>0</v>
      </c>
      <c r="S25" s="65" t="s">
        <v>203</v>
      </c>
      <c r="T25" s="77">
        <v>0</v>
      </c>
      <c r="U25" s="65" t="s">
        <v>203</v>
      </c>
      <c r="V25" s="77">
        <v>0</v>
      </c>
      <c r="W25" s="65" t="s">
        <v>203</v>
      </c>
      <c r="X25" s="77">
        <v>0</v>
      </c>
      <c r="Y25" s="65" t="s">
        <v>203</v>
      </c>
      <c r="Z25" s="77">
        <v>0</v>
      </c>
      <c r="AA25" s="65" t="s">
        <v>204</v>
      </c>
      <c r="AB25" s="77">
        <v>1</v>
      </c>
      <c r="AC25" s="65" t="s">
        <v>203</v>
      </c>
      <c r="AD25" s="77">
        <v>0</v>
      </c>
      <c r="AE25" s="65" t="s">
        <v>203</v>
      </c>
      <c r="AF25" s="77">
        <v>0</v>
      </c>
      <c r="AG25" s="65" t="s">
        <v>203</v>
      </c>
      <c r="AH25" s="77">
        <v>0</v>
      </c>
      <c r="AI25" s="65" t="s">
        <v>203</v>
      </c>
      <c r="AJ25" s="77">
        <v>0</v>
      </c>
      <c r="AK25" s="65" t="s">
        <v>204</v>
      </c>
      <c r="AL25" s="77">
        <v>1</v>
      </c>
      <c r="AM25" s="65" t="s">
        <v>203</v>
      </c>
      <c r="AN25" s="77">
        <v>0</v>
      </c>
      <c r="AO25" s="65" t="s">
        <v>203</v>
      </c>
      <c r="AP25" s="77">
        <v>0</v>
      </c>
      <c r="AQ25" s="65" t="s">
        <v>203</v>
      </c>
      <c r="AR25" s="77">
        <v>0</v>
      </c>
      <c r="AS25" s="65" t="s">
        <v>203</v>
      </c>
      <c r="AT25" s="77">
        <v>0</v>
      </c>
      <c r="AU25" s="65" t="s">
        <v>203</v>
      </c>
      <c r="AV25" s="77">
        <v>0</v>
      </c>
      <c r="AW25" s="65" t="s">
        <v>203</v>
      </c>
      <c r="AX25" s="77">
        <v>0</v>
      </c>
      <c r="AY25" s="65" t="s">
        <v>203</v>
      </c>
      <c r="AZ25" s="77">
        <v>0</v>
      </c>
      <c r="BA25" s="65" t="s">
        <v>204</v>
      </c>
      <c r="BB25" s="77">
        <v>1</v>
      </c>
      <c r="BC25" s="65" t="s">
        <v>203</v>
      </c>
      <c r="BD25" s="77">
        <v>0</v>
      </c>
      <c r="BE25" s="65" t="s">
        <v>203</v>
      </c>
      <c r="BF25" s="77">
        <v>0</v>
      </c>
      <c r="BG25" s="65" t="s">
        <v>204</v>
      </c>
      <c r="BH25" s="77">
        <v>1</v>
      </c>
      <c r="BI25" s="65" t="s">
        <v>204</v>
      </c>
      <c r="BJ25" s="77">
        <v>1</v>
      </c>
      <c r="BK25" s="65" t="s">
        <v>203</v>
      </c>
      <c r="BL25" s="77">
        <v>0</v>
      </c>
      <c r="BM25" s="194" t="s">
        <v>204</v>
      </c>
      <c r="BN25" s="193">
        <f>IF(BM25="Not available online",0,(IF(BM25="Number is published",1," ")))</f>
        <v>1</v>
      </c>
      <c r="BO25" s="65" t="s">
        <v>203</v>
      </c>
      <c r="BP25" s="77">
        <v>0</v>
      </c>
      <c r="BQ25" s="65" t="s">
        <v>204</v>
      </c>
      <c r="BR25" s="77">
        <v>1</v>
      </c>
      <c r="BS25" s="65" t="s">
        <v>203</v>
      </c>
      <c r="BT25" s="77">
        <v>0</v>
      </c>
      <c r="BU25" s="65" t="s">
        <v>203</v>
      </c>
      <c r="BV25" s="77">
        <v>0</v>
      </c>
      <c r="BW25" s="65" t="s">
        <v>203</v>
      </c>
      <c r="BX25" s="77">
        <v>0</v>
      </c>
      <c r="BY25" s="65" t="s">
        <v>203</v>
      </c>
      <c r="BZ25" s="77">
        <v>0</v>
      </c>
      <c r="CA25" s="65" t="s">
        <v>203</v>
      </c>
      <c r="CB25" s="77">
        <v>0</v>
      </c>
      <c r="CC25" s="65" t="s">
        <v>203</v>
      </c>
      <c r="CD25" s="77">
        <v>0</v>
      </c>
      <c r="CE25" s="65" t="s">
        <v>203</v>
      </c>
      <c r="CF25" s="77">
        <v>0</v>
      </c>
      <c r="CG25" s="65" t="s">
        <v>203</v>
      </c>
      <c r="CH25" s="77">
        <v>0</v>
      </c>
      <c r="CI25" s="65" t="s">
        <v>203</v>
      </c>
      <c r="CJ25" s="77">
        <v>0</v>
      </c>
      <c r="CK25" s="65" t="s">
        <v>204</v>
      </c>
      <c r="CL25" s="77">
        <v>1</v>
      </c>
      <c r="CM25" s="65" t="s">
        <v>203</v>
      </c>
      <c r="CN25" s="77">
        <v>0</v>
      </c>
      <c r="CO25" s="65" t="s">
        <v>203</v>
      </c>
      <c r="CP25" s="77">
        <v>0</v>
      </c>
      <c r="CQ25" s="65" t="s">
        <v>203</v>
      </c>
      <c r="CR25" s="77">
        <v>0</v>
      </c>
      <c r="CS25" s="65" t="s">
        <v>203</v>
      </c>
      <c r="CT25" s="77">
        <v>0</v>
      </c>
      <c r="CU25" s="194" t="s">
        <v>203</v>
      </c>
      <c r="CV25" s="193">
        <f>IF(CU25="Not available online",0,(IF(CU25="Number is published",1," ")))</f>
        <v>0</v>
      </c>
      <c r="CW25" s="65" t="s">
        <v>203</v>
      </c>
      <c r="CX25" s="77">
        <v>0</v>
      </c>
      <c r="CY25" s="65" t="s">
        <v>203</v>
      </c>
      <c r="CZ25" s="77">
        <v>0</v>
      </c>
      <c r="DA25" s="65" t="s">
        <v>203</v>
      </c>
      <c r="DB25" s="77">
        <v>0</v>
      </c>
      <c r="DC25" s="65" t="s">
        <v>204</v>
      </c>
      <c r="DD25" s="77">
        <v>1</v>
      </c>
      <c r="DE25" s="65" t="s">
        <v>203</v>
      </c>
      <c r="DF25" s="77">
        <v>0</v>
      </c>
      <c r="DG25" s="65" t="s">
        <v>203</v>
      </c>
      <c r="DH25" s="77">
        <v>0</v>
      </c>
      <c r="DI25" s="65" t="s">
        <v>203</v>
      </c>
      <c r="DJ25" s="77">
        <v>0</v>
      </c>
      <c r="DK25" s="65" t="s">
        <v>203</v>
      </c>
      <c r="DL25" s="77">
        <v>0</v>
      </c>
      <c r="DM25" s="65" t="s">
        <v>204</v>
      </c>
      <c r="DN25" s="77">
        <v>1</v>
      </c>
      <c r="DO25" s="65" t="s">
        <v>203</v>
      </c>
      <c r="DP25" s="77">
        <v>0</v>
      </c>
      <c r="DQ25" s="65" t="s">
        <v>203</v>
      </c>
      <c r="DR25" s="77">
        <v>0</v>
      </c>
      <c r="DS25" s="65" t="s">
        <v>203</v>
      </c>
      <c r="DT25" s="77">
        <v>0</v>
      </c>
      <c r="DU25" s="65" t="s">
        <v>203</v>
      </c>
      <c r="DV25" s="77">
        <v>0</v>
      </c>
      <c r="DW25" s="65" t="s">
        <v>203</v>
      </c>
      <c r="DX25" s="77">
        <v>0</v>
      </c>
      <c r="DY25" s="65" t="s">
        <v>203</v>
      </c>
      <c r="DZ25" s="77">
        <v>0</v>
      </c>
      <c r="EA25" s="65" t="s">
        <v>203</v>
      </c>
      <c r="EB25" s="77">
        <v>0</v>
      </c>
      <c r="EC25" s="65" t="s">
        <v>203</v>
      </c>
      <c r="ED25" s="77">
        <v>0</v>
      </c>
      <c r="EE25" s="65" t="s">
        <v>203</v>
      </c>
      <c r="EF25" s="77">
        <v>0</v>
      </c>
      <c r="EG25" s="65" t="s">
        <v>203</v>
      </c>
      <c r="EH25" s="77">
        <v>0</v>
      </c>
      <c r="EI25" s="65" t="s">
        <v>203</v>
      </c>
      <c r="EJ25" s="77">
        <v>0</v>
      </c>
      <c r="EK25" s="65" t="s">
        <v>204</v>
      </c>
      <c r="EL25" s="77">
        <v>1</v>
      </c>
      <c r="EM25" s="65" t="s">
        <v>203</v>
      </c>
      <c r="EN25" s="77">
        <v>0</v>
      </c>
      <c r="EO25" s="65" t="s">
        <v>203</v>
      </c>
      <c r="EP25" s="77">
        <v>0</v>
      </c>
      <c r="EQ25" s="194" t="s">
        <v>204</v>
      </c>
      <c r="ER25" s="193">
        <f>IF(EQ25="Not available online",0,(IF(EQ25="Number is published",1," ")))</f>
        <v>1</v>
      </c>
      <c r="ES25" s="65" t="s">
        <v>203</v>
      </c>
      <c r="ET25" s="77">
        <v>0</v>
      </c>
      <c r="EU25" s="65" t="s">
        <v>203</v>
      </c>
      <c r="EV25" s="77">
        <v>0</v>
      </c>
      <c r="EW25" s="65" t="s">
        <v>203</v>
      </c>
      <c r="EX25" s="77">
        <v>0</v>
      </c>
      <c r="EY25" s="65" t="s">
        <v>203</v>
      </c>
      <c r="EZ25" s="77">
        <v>0</v>
      </c>
      <c r="FA25" s="65" t="s">
        <v>204</v>
      </c>
      <c r="FB25" s="77">
        <v>1</v>
      </c>
      <c r="FC25" s="65" t="s">
        <v>204</v>
      </c>
      <c r="FD25" s="77">
        <v>1</v>
      </c>
      <c r="FE25" s="65" t="s">
        <v>203</v>
      </c>
      <c r="FF25" s="77">
        <v>0</v>
      </c>
      <c r="FG25" s="65" t="s">
        <v>203</v>
      </c>
      <c r="FH25" s="77">
        <v>0</v>
      </c>
      <c r="FI25" s="65" t="s">
        <v>203</v>
      </c>
      <c r="FJ25" s="77">
        <v>0</v>
      </c>
      <c r="FK25" s="65" t="s">
        <v>203</v>
      </c>
      <c r="FL25" s="77">
        <v>0</v>
      </c>
      <c r="FM25" s="65" t="s">
        <v>203</v>
      </c>
      <c r="FN25" s="77">
        <v>0</v>
      </c>
      <c r="FO25" s="65" t="s">
        <v>203</v>
      </c>
      <c r="FP25" s="77">
        <v>0</v>
      </c>
      <c r="FQ25" s="65" t="s">
        <v>204</v>
      </c>
      <c r="FR25" s="77">
        <v>1</v>
      </c>
      <c r="FS25" s="65" t="s">
        <v>203</v>
      </c>
      <c r="FT25" s="77">
        <v>0</v>
      </c>
      <c r="FU25" s="65" t="s">
        <v>204</v>
      </c>
      <c r="FV25" s="77">
        <v>1</v>
      </c>
      <c r="FW25" s="65" t="s">
        <v>203</v>
      </c>
      <c r="FX25" s="77">
        <v>0</v>
      </c>
      <c r="FY25" s="65" t="s">
        <v>203</v>
      </c>
      <c r="FZ25" s="77">
        <v>0</v>
      </c>
      <c r="GA25" s="65" t="s">
        <v>203</v>
      </c>
      <c r="GB25" s="77">
        <v>0</v>
      </c>
      <c r="GC25" s="65" t="s">
        <v>203</v>
      </c>
      <c r="GD25" s="77">
        <v>0</v>
      </c>
      <c r="GE25" s="65" t="s">
        <v>203</v>
      </c>
      <c r="GF25" s="77">
        <v>0</v>
      </c>
      <c r="GG25" s="65" t="s">
        <v>203</v>
      </c>
      <c r="GH25" s="77">
        <v>0</v>
      </c>
      <c r="GI25" s="65" t="s">
        <v>203</v>
      </c>
      <c r="GJ25" s="77">
        <v>0</v>
      </c>
      <c r="GK25" s="65" t="s">
        <v>203</v>
      </c>
      <c r="GL25" s="77">
        <v>0</v>
      </c>
      <c r="GM25" s="65" t="s">
        <v>203</v>
      </c>
      <c r="GN25" s="77">
        <v>0</v>
      </c>
      <c r="GO25" s="65" t="s">
        <v>203</v>
      </c>
      <c r="GP25" s="77">
        <v>0</v>
      </c>
      <c r="GQ25" s="65" t="s">
        <v>203</v>
      </c>
      <c r="GR25" s="77">
        <v>0</v>
      </c>
      <c r="GS25" s="65" t="s">
        <v>203</v>
      </c>
      <c r="GT25" s="77">
        <v>0</v>
      </c>
      <c r="GU25" s="65" t="s">
        <v>203</v>
      </c>
      <c r="GV25" s="77">
        <v>0</v>
      </c>
    </row>
    <row r="26" spans="1:204" ht="39" customHeight="1">
      <c r="A26" s="4"/>
      <c r="B26" s="95"/>
      <c r="C26" s="19" t="s">
        <v>144</v>
      </c>
      <c r="D26" s="34" t="s">
        <v>208</v>
      </c>
      <c r="E26" s="65" t="s">
        <v>203</v>
      </c>
      <c r="F26" s="77">
        <v>0</v>
      </c>
      <c r="G26" s="65" t="s">
        <v>203</v>
      </c>
      <c r="H26" s="77">
        <v>0</v>
      </c>
      <c r="I26" s="65" t="s">
        <v>203</v>
      </c>
      <c r="J26" s="77">
        <v>0</v>
      </c>
      <c r="K26" s="65" t="s">
        <v>203</v>
      </c>
      <c r="L26" s="77">
        <v>0</v>
      </c>
      <c r="M26" s="65" t="s">
        <v>203</v>
      </c>
      <c r="N26" s="77">
        <v>0</v>
      </c>
      <c r="O26" s="65" t="s">
        <v>203</v>
      </c>
      <c r="P26" s="77">
        <v>0</v>
      </c>
      <c r="Q26" s="65" t="s">
        <v>203</v>
      </c>
      <c r="R26" s="77">
        <v>0</v>
      </c>
      <c r="S26" s="65" t="s">
        <v>203</v>
      </c>
      <c r="T26" s="77">
        <v>0</v>
      </c>
      <c r="U26" s="65" t="s">
        <v>203</v>
      </c>
      <c r="V26" s="77">
        <v>0</v>
      </c>
      <c r="W26" s="65" t="s">
        <v>203</v>
      </c>
      <c r="X26" s="77">
        <v>0</v>
      </c>
      <c r="Y26" s="65" t="s">
        <v>203</v>
      </c>
      <c r="Z26" s="77">
        <v>0</v>
      </c>
      <c r="AA26" s="65" t="s">
        <v>204</v>
      </c>
      <c r="AB26" s="77">
        <v>1</v>
      </c>
      <c r="AC26" s="65" t="s">
        <v>203</v>
      </c>
      <c r="AD26" s="77">
        <v>0</v>
      </c>
      <c r="AE26" s="65" t="s">
        <v>203</v>
      </c>
      <c r="AF26" s="77">
        <v>0</v>
      </c>
      <c r="AG26" s="65" t="s">
        <v>203</v>
      </c>
      <c r="AH26" s="77">
        <v>0</v>
      </c>
      <c r="AI26" s="65" t="s">
        <v>203</v>
      </c>
      <c r="AJ26" s="77">
        <v>0</v>
      </c>
      <c r="AK26" s="65" t="s">
        <v>204</v>
      </c>
      <c r="AL26" s="77">
        <v>1</v>
      </c>
      <c r="AM26" s="65" t="s">
        <v>203</v>
      </c>
      <c r="AN26" s="77">
        <v>0</v>
      </c>
      <c r="AO26" s="65" t="s">
        <v>203</v>
      </c>
      <c r="AP26" s="77">
        <v>0</v>
      </c>
      <c r="AQ26" s="65" t="s">
        <v>203</v>
      </c>
      <c r="AR26" s="77">
        <v>0</v>
      </c>
      <c r="AS26" s="65" t="s">
        <v>203</v>
      </c>
      <c r="AT26" s="77">
        <v>0</v>
      </c>
      <c r="AU26" s="65" t="s">
        <v>203</v>
      </c>
      <c r="AV26" s="77">
        <v>0</v>
      </c>
      <c r="AW26" s="65" t="s">
        <v>203</v>
      </c>
      <c r="AX26" s="77">
        <v>0</v>
      </c>
      <c r="AY26" s="65" t="s">
        <v>203</v>
      </c>
      <c r="AZ26" s="77">
        <v>0</v>
      </c>
      <c r="BA26" s="65" t="s">
        <v>203</v>
      </c>
      <c r="BB26" s="77">
        <v>0</v>
      </c>
      <c r="BC26" s="65" t="s">
        <v>203</v>
      </c>
      <c r="BD26" s="77">
        <v>0</v>
      </c>
      <c r="BE26" s="65" t="s">
        <v>203</v>
      </c>
      <c r="BF26" s="77">
        <v>0</v>
      </c>
      <c r="BG26" s="65" t="s">
        <v>204</v>
      </c>
      <c r="BH26" s="77">
        <v>1</v>
      </c>
      <c r="BI26" s="65" t="s">
        <v>204</v>
      </c>
      <c r="BJ26" s="77">
        <v>1</v>
      </c>
      <c r="BK26" s="65" t="s">
        <v>203</v>
      </c>
      <c r="BL26" s="77">
        <v>0</v>
      </c>
      <c r="BM26" s="194" t="s">
        <v>204</v>
      </c>
      <c r="BN26" s="193">
        <f>IF(BM26="Not available online",0,(IF(BM26="Number is published",1," ")))</f>
        <v>1</v>
      </c>
      <c r="BO26" s="65" t="s">
        <v>203</v>
      </c>
      <c r="BP26" s="77">
        <v>0</v>
      </c>
      <c r="BQ26" s="65" t="s">
        <v>204</v>
      </c>
      <c r="BR26" s="77">
        <v>1</v>
      </c>
      <c r="BS26" s="65" t="s">
        <v>203</v>
      </c>
      <c r="BT26" s="77">
        <v>0</v>
      </c>
      <c r="BU26" s="65" t="s">
        <v>203</v>
      </c>
      <c r="BV26" s="77">
        <v>0</v>
      </c>
      <c r="BW26" s="65" t="s">
        <v>203</v>
      </c>
      <c r="BX26" s="77">
        <v>0</v>
      </c>
      <c r="BY26" s="65" t="s">
        <v>203</v>
      </c>
      <c r="BZ26" s="77">
        <v>0</v>
      </c>
      <c r="CA26" s="65" t="s">
        <v>203</v>
      </c>
      <c r="CB26" s="77">
        <v>0</v>
      </c>
      <c r="CC26" s="65" t="s">
        <v>203</v>
      </c>
      <c r="CD26" s="77">
        <v>0</v>
      </c>
      <c r="CE26" s="65" t="s">
        <v>203</v>
      </c>
      <c r="CF26" s="77">
        <v>0</v>
      </c>
      <c r="CG26" s="65" t="s">
        <v>203</v>
      </c>
      <c r="CH26" s="77">
        <v>0</v>
      </c>
      <c r="CI26" s="65" t="s">
        <v>203</v>
      </c>
      <c r="CJ26" s="77">
        <v>0</v>
      </c>
      <c r="CK26" s="65" t="s">
        <v>203</v>
      </c>
      <c r="CL26" s="77">
        <v>0</v>
      </c>
      <c r="CM26" s="65" t="s">
        <v>203</v>
      </c>
      <c r="CN26" s="77">
        <v>0</v>
      </c>
      <c r="CO26" s="65" t="s">
        <v>203</v>
      </c>
      <c r="CP26" s="77">
        <v>0</v>
      </c>
      <c r="CQ26" s="65" t="s">
        <v>203</v>
      </c>
      <c r="CR26" s="77">
        <v>0</v>
      </c>
      <c r="CS26" s="65" t="s">
        <v>203</v>
      </c>
      <c r="CT26" s="77">
        <v>0</v>
      </c>
      <c r="CU26" s="194" t="s">
        <v>203</v>
      </c>
      <c r="CV26" s="193">
        <f>IF(CU26="Not available online",0,(IF(CU26="Number is published",1," ")))</f>
        <v>0</v>
      </c>
      <c r="CW26" s="65" t="s">
        <v>203</v>
      </c>
      <c r="CX26" s="77">
        <v>0</v>
      </c>
      <c r="CY26" s="65" t="s">
        <v>203</v>
      </c>
      <c r="CZ26" s="77">
        <v>0</v>
      </c>
      <c r="DA26" s="65" t="s">
        <v>203</v>
      </c>
      <c r="DB26" s="77">
        <v>0</v>
      </c>
      <c r="DC26" s="65" t="s">
        <v>204</v>
      </c>
      <c r="DD26" s="77">
        <v>1</v>
      </c>
      <c r="DE26" s="65" t="s">
        <v>203</v>
      </c>
      <c r="DF26" s="77">
        <v>0</v>
      </c>
      <c r="DG26" s="65" t="s">
        <v>203</v>
      </c>
      <c r="DH26" s="77">
        <v>0</v>
      </c>
      <c r="DI26" s="65" t="s">
        <v>203</v>
      </c>
      <c r="DJ26" s="77">
        <v>0</v>
      </c>
      <c r="DK26" s="65" t="s">
        <v>203</v>
      </c>
      <c r="DL26" s="77">
        <v>0</v>
      </c>
      <c r="DM26" s="65" t="s">
        <v>204</v>
      </c>
      <c r="DN26" s="77">
        <v>1</v>
      </c>
      <c r="DO26" s="65" t="s">
        <v>203</v>
      </c>
      <c r="DP26" s="77">
        <v>0</v>
      </c>
      <c r="DQ26" s="65" t="s">
        <v>203</v>
      </c>
      <c r="DR26" s="77">
        <v>0</v>
      </c>
      <c r="DS26" s="65" t="s">
        <v>203</v>
      </c>
      <c r="DT26" s="77">
        <v>0</v>
      </c>
      <c r="DU26" s="65" t="s">
        <v>204</v>
      </c>
      <c r="DV26" s="77">
        <v>1</v>
      </c>
      <c r="DW26" s="65" t="s">
        <v>204</v>
      </c>
      <c r="DX26" s="77">
        <v>1</v>
      </c>
      <c r="DY26" s="65" t="s">
        <v>203</v>
      </c>
      <c r="DZ26" s="77">
        <v>0</v>
      </c>
      <c r="EA26" s="65" t="s">
        <v>203</v>
      </c>
      <c r="EB26" s="77">
        <v>0</v>
      </c>
      <c r="EC26" s="65" t="s">
        <v>203</v>
      </c>
      <c r="ED26" s="77">
        <v>0</v>
      </c>
      <c r="EE26" s="65" t="s">
        <v>203</v>
      </c>
      <c r="EF26" s="77">
        <v>0</v>
      </c>
      <c r="EG26" s="65" t="s">
        <v>203</v>
      </c>
      <c r="EH26" s="77">
        <v>0</v>
      </c>
      <c r="EI26" s="65" t="s">
        <v>203</v>
      </c>
      <c r="EJ26" s="77">
        <v>0</v>
      </c>
      <c r="EK26" s="65" t="s">
        <v>204</v>
      </c>
      <c r="EL26" s="77">
        <v>1</v>
      </c>
      <c r="EM26" s="65" t="s">
        <v>203</v>
      </c>
      <c r="EN26" s="77">
        <v>0</v>
      </c>
      <c r="EO26" s="65" t="s">
        <v>203</v>
      </c>
      <c r="EP26" s="77">
        <v>0</v>
      </c>
      <c r="EQ26" s="194" t="s">
        <v>204</v>
      </c>
      <c r="ER26" s="193">
        <f>IF(EQ26="Not available online",0,(IF(EQ26="Number is published",1," ")))</f>
        <v>1</v>
      </c>
      <c r="ES26" s="65" t="s">
        <v>203</v>
      </c>
      <c r="ET26" s="77">
        <v>0</v>
      </c>
      <c r="EU26" s="65" t="s">
        <v>203</v>
      </c>
      <c r="EV26" s="77">
        <v>0</v>
      </c>
      <c r="EW26" s="65" t="s">
        <v>203</v>
      </c>
      <c r="EX26" s="77">
        <v>0</v>
      </c>
      <c r="EY26" s="65" t="s">
        <v>203</v>
      </c>
      <c r="EZ26" s="77">
        <v>0</v>
      </c>
      <c r="FA26" s="65" t="s">
        <v>204</v>
      </c>
      <c r="FB26" s="77">
        <v>1</v>
      </c>
      <c r="FC26" s="65" t="s">
        <v>204</v>
      </c>
      <c r="FD26" s="77">
        <v>1</v>
      </c>
      <c r="FE26" s="65" t="s">
        <v>203</v>
      </c>
      <c r="FF26" s="77">
        <v>0</v>
      </c>
      <c r="FG26" s="65" t="s">
        <v>203</v>
      </c>
      <c r="FH26" s="77">
        <v>0</v>
      </c>
      <c r="FI26" s="65" t="s">
        <v>203</v>
      </c>
      <c r="FJ26" s="77">
        <v>0</v>
      </c>
      <c r="FK26" s="65" t="s">
        <v>203</v>
      </c>
      <c r="FL26" s="77">
        <v>0</v>
      </c>
      <c r="FM26" s="65" t="s">
        <v>203</v>
      </c>
      <c r="FN26" s="77">
        <v>0</v>
      </c>
      <c r="FO26" s="65" t="s">
        <v>203</v>
      </c>
      <c r="FP26" s="77">
        <v>0</v>
      </c>
      <c r="FQ26" s="65" t="s">
        <v>204</v>
      </c>
      <c r="FR26" s="77">
        <v>1</v>
      </c>
      <c r="FS26" s="65" t="s">
        <v>203</v>
      </c>
      <c r="FT26" s="77">
        <v>0</v>
      </c>
      <c r="FU26" s="65" t="s">
        <v>204</v>
      </c>
      <c r="FV26" s="77">
        <v>1</v>
      </c>
      <c r="FW26" s="65" t="s">
        <v>203</v>
      </c>
      <c r="FX26" s="77">
        <v>0</v>
      </c>
      <c r="FY26" s="65" t="s">
        <v>203</v>
      </c>
      <c r="FZ26" s="77">
        <v>0</v>
      </c>
      <c r="GA26" s="65" t="s">
        <v>203</v>
      </c>
      <c r="GB26" s="77">
        <v>0</v>
      </c>
      <c r="GC26" s="65" t="s">
        <v>203</v>
      </c>
      <c r="GD26" s="77">
        <v>0</v>
      </c>
      <c r="GE26" s="65" t="s">
        <v>203</v>
      </c>
      <c r="GF26" s="77">
        <v>0</v>
      </c>
      <c r="GG26" s="65" t="s">
        <v>203</v>
      </c>
      <c r="GH26" s="77">
        <v>0</v>
      </c>
      <c r="GI26" s="65" t="s">
        <v>203</v>
      </c>
      <c r="GJ26" s="77">
        <v>0</v>
      </c>
      <c r="GK26" s="65" t="s">
        <v>203</v>
      </c>
      <c r="GL26" s="77">
        <v>0</v>
      </c>
      <c r="GM26" s="65" t="s">
        <v>203</v>
      </c>
      <c r="GN26" s="77">
        <v>0</v>
      </c>
      <c r="GO26" s="65" t="s">
        <v>203</v>
      </c>
      <c r="GP26" s="77">
        <v>0</v>
      </c>
      <c r="GQ26" s="65" t="s">
        <v>203</v>
      </c>
      <c r="GR26" s="77">
        <v>0</v>
      </c>
      <c r="GS26" s="65" t="s">
        <v>203</v>
      </c>
      <c r="GT26" s="77">
        <v>0</v>
      </c>
      <c r="GU26" s="65" t="s">
        <v>203</v>
      </c>
      <c r="GV26" s="77">
        <v>0</v>
      </c>
    </row>
    <row r="27" spans="1:204" ht="71.099999999999994" customHeight="1">
      <c r="A27" s="4"/>
      <c r="B27" s="95"/>
      <c r="C27" s="19" t="s">
        <v>199</v>
      </c>
      <c r="D27" s="34" t="s">
        <v>209</v>
      </c>
      <c r="E27" s="65" t="s">
        <v>204</v>
      </c>
      <c r="F27" s="77">
        <v>2</v>
      </c>
      <c r="G27" s="65" t="s">
        <v>203</v>
      </c>
      <c r="H27" s="77">
        <v>0</v>
      </c>
      <c r="I27" s="65" t="s">
        <v>203</v>
      </c>
      <c r="J27" s="77">
        <v>0</v>
      </c>
      <c r="K27" s="65" t="s">
        <v>204</v>
      </c>
      <c r="L27" s="77">
        <v>2</v>
      </c>
      <c r="M27" s="65" t="s">
        <v>203</v>
      </c>
      <c r="N27" s="77">
        <v>0</v>
      </c>
      <c r="O27" s="65" t="s">
        <v>203</v>
      </c>
      <c r="P27" s="77">
        <v>0</v>
      </c>
      <c r="Q27" s="65" t="s">
        <v>204</v>
      </c>
      <c r="R27" s="77">
        <v>2</v>
      </c>
      <c r="S27" s="65" t="s">
        <v>203</v>
      </c>
      <c r="T27" s="77">
        <v>0</v>
      </c>
      <c r="U27" s="65" t="s">
        <v>203</v>
      </c>
      <c r="V27" s="77">
        <v>0</v>
      </c>
      <c r="W27" s="65" t="s">
        <v>203</v>
      </c>
      <c r="X27" s="77">
        <v>0</v>
      </c>
      <c r="Y27" s="65" t="s">
        <v>203</v>
      </c>
      <c r="Z27" s="77">
        <v>0</v>
      </c>
      <c r="AA27" s="65" t="s">
        <v>204</v>
      </c>
      <c r="AB27" s="77">
        <v>2</v>
      </c>
      <c r="AC27" s="65" t="s">
        <v>204</v>
      </c>
      <c r="AD27" s="77">
        <v>2</v>
      </c>
      <c r="AE27" s="65" t="s">
        <v>204</v>
      </c>
      <c r="AF27" s="77">
        <v>2</v>
      </c>
      <c r="AG27" s="65" t="s">
        <v>204</v>
      </c>
      <c r="AH27" s="77">
        <v>2</v>
      </c>
      <c r="AI27" s="65" t="s">
        <v>203</v>
      </c>
      <c r="AJ27" s="77">
        <v>0</v>
      </c>
      <c r="AK27" s="65" t="s">
        <v>204</v>
      </c>
      <c r="AL27" s="77">
        <v>2</v>
      </c>
      <c r="AM27" s="65" t="s">
        <v>203</v>
      </c>
      <c r="AN27" s="77">
        <v>0</v>
      </c>
      <c r="AO27" s="65" t="s">
        <v>204</v>
      </c>
      <c r="AP27" s="77">
        <v>2</v>
      </c>
      <c r="AQ27" s="65" t="s">
        <v>204</v>
      </c>
      <c r="AR27" s="77">
        <v>2</v>
      </c>
      <c r="AS27" s="65" t="s">
        <v>204</v>
      </c>
      <c r="AT27" s="77">
        <v>2</v>
      </c>
      <c r="AU27" s="65" t="s">
        <v>204</v>
      </c>
      <c r="AV27" s="77">
        <v>2</v>
      </c>
      <c r="AW27" s="65" t="s">
        <v>203</v>
      </c>
      <c r="AX27" s="77">
        <v>0</v>
      </c>
      <c r="AY27" s="65" t="s">
        <v>204</v>
      </c>
      <c r="AZ27" s="77">
        <v>2</v>
      </c>
      <c r="BA27" s="65" t="s">
        <v>203</v>
      </c>
      <c r="BB27" s="77">
        <v>0</v>
      </c>
      <c r="BC27" s="65" t="s">
        <v>203</v>
      </c>
      <c r="BD27" s="77">
        <v>0</v>
      </c>
      <c r="BE27" s="65" t="s">
        <v>203</v>
      </c>
      <c r="BF27" s="77">
        <v>0</v>
      </c>
      <c r="BG27" s="65" t="s">
        <v>204</v>
      </c>
      <c r="BH27" s="77">
        <v>2</v>
      </c>
      <c r="BI27" s="65" t="s">
        <v>203</v>
      </c>
      <c r="BJ27" s="77">
        <v>0</v>
      </c>
      <c r="BK27" s="65" t="s">
        <v>203</v>
      </c>
      <c r="BL27" s="77">
        <v>0</v>
      </c>
      <c r="BM27" s="194" t="s">
        <v>204</v>
      </c>
      <c r="BN27" s="193">
        <f>IF(BM27="Not available online",0,(IF(BM27="Number is published",2," ")))</f>
        <v>2</v>
      </c>
      <c r="BO27" s="65" t="s">
        <v>203</v>
      </c>
      <c r="BP27" s="77">
        <v>0</v>
      </c>
      <c r="BQ27" s="65" t="s">
        <v>203</v>
      </c>
      <c r="BR27" s="77">
        <v>0</v>
      </c>
      <c r="BS27" s="65" t="s">
        <v>203</v>
      </c>
      <c r="BT27" s="77">
        <v>0</v>
      </c>
      <c r="BU27" s="65" t="s">
        <v>203</v>
      </c>
      <c r="BV27" s="77">
        <v>0</v>
      </c>
      <c r="BW27" s="65" t="s">
        <v>203</v>
      </c>
      <c r="BX27" s="77">
        <v>0</v>
      </c>
      <c r="BY27" s="65" t="s">
        <v>203</v>
      </c>
      <c r="BZ27" s="77">
        <v>0</v>
      </c>
      <c r="CA27" s="65" t="s">
        <v>204</v>
      </c>
      <c r="CB27" s="77">
        <v>2</v>
      </c>
      <c r="CC27" s="65" t="s">
        <v>203</v>
      </c>
      <c r="CD27" s="77">
        <v>0</v>
      </c>
      <c r="CE27" s="65" t="s">
        <v>204</v>
      </c>
      <c r="CF27" s="77">
        <v>2</v>
      </c>
      <c r="CG27" s="65" t="s">
        <v>203</v>
      </c>
      <c r="CH27" s="77">
        <v>0</v>
      </c>
      <c r="CI27" s="65" t="s">
        <v>203</v>
      </c>
      <c r="CJ27" s="77">
        <v>0</v>
      </c>
      <c r="CK27" s="65" t="s">
        <v>204</v>
      </c>
      <c r="CL27" s="77">
        <v>2</v>
      </c>
      <c r="CM27" s="65" t="s">
        <v>204</v>
      </c>
      <c r="CN27" s="77">
        <v>2</v>
      </c>
      <c r="CO27" s="65" t="s">
        <v>204</v>
      </c>
      <c r="CP27" s="77">
        <v>2</v>
      </c>
      <c r="CQ27" s="65" t="s">
        <v>203</v>
      </c>
      <c r="CR27" s="77">
        <v>0</v>
      </c>
      <c r="CS27" s="65" t="s">
        <v>204</v>
      </c>
      <c r="CT27" s="77">
        <v>2</v>
      </c>
      <c r="CU27" s="194" t="s">
        <v>203</v>
      </c>
      <c r="CV27" s="193">
        <f>IF(CU27="Not available online",0,(IF(CU27="Number is published",2," ")))</f>
        <v>0</v>
      </c>
      <c r="CW27" s="65" t="s">
        <v>203</v>
      </c>
      <c r="CX27" s="77">
        <v>0</v>
      </c>
      <c r="CY27" s="65" t="s">
        <v>204</v>
      </c>
      <c r="CZ27" s="77">
        <v>2</v>
      </c>
      <c r="DA27" s="65" t="s">
        <v>204</v>
      </c>
      <c r="DB27" s="77">
        <v>2</v>
      </c>
      <c r="DC27" s="65" t="s">
        <v>204</v>
      </c>
      <c r="DD27" s="77">
        <v>2</v>
      </c>
      <c r="DE27" s="65" t="s">
        <v>203</v>
      </c>
      <c r="DF27" s="77">
        <v>0</v>
      </c>
      <c r="DG27" s="65" t="s">
        <v>204</v>
      </c>
      <c r="DH27" s="77">
        <v>2</v>
      </c>
      <c r="DI27" s="65" t="s">
        <v>203</v>
      </c>
      <c r="DJ27" s="77">
        <v>0</v>
      </c>
      <c r="DK27" s="65" t="s">
        <v>203</v>
      </c>
      <c r="DL27" s="77">
        <v>0</v>
      </c>
      <c r="DM27" s="65" t="s">
        <v>203</v>
      </c>
      <c r="DN27" s="77">
        <v>0</v>
      </c>
      <c r="DO27" s="65" t="s">
        <v>203</v>
      </c>
      <c r="DP27" s="77">
        <v>0</v>
      </c>
      <c r="DQ27" s="65" t="s">
        <v>203</v>
      </c>
      <c r="DR27" s="77">
        <v>0</v>
      </c>
      <c r="DS27" s="65" t="s">
        <v>204</v>
      </c>
      <c r="DT27" s="77">
        <v>2</v>
      </c>
      <c r="DU27" s="65" t="s">
        <v>204</v>
      </c>
      <c r="DV27" s="77">
        <v>2</v>
      </c>
      <c r="DW27" s="65" t="s">
        <v>204</v>
      </c>
      <c r="DX27" s="77">
        <v>2</v>
      </c>
      <c r="DY27" s="65" t="s">
        <v>203</v>
      </c>
      <c r="DZ27" s="77">
        <v>0</v>
      </c>
      <c r="EA27" s="65" t="s">
        <v>203</v>
      </c>
      <c r="EB27" s="77">
        <v>0</v>
      </c>
      <c r="EC27" s="65" t="s">
        <v>203</v>
      </c>
      <c r="ED27" s="77">
        <v>0</v>
      </c>
      <c r="EE27" s="65" t="s">
        <v>204</v>
      </c>
      <c r="EF27" s="77">
        <v>2</v>
      </c>
      <c r="EG27" s="65" t="s">
        <v>204</v>
      </c>
      <c r="EH27" s="77">
        <v>2</v>
      </c>
      <c r="EI27" s="65" t="s">
        <v>203</v>
      </c>
      <c r="EJ27" s="77">
        <v>0</v>
      </c>
      <c r="EK27" s="65" t="s">
        <v>204</v>
      </c>
      <c r="EL27" s="77">
        <v>2</v>
      </c>
      <c r="EM27" s="65" t="s">
        <v>204</v>
      </c>
      <c r="EN27" s="77">
        <v>2</v>
      </c>
      <c r="EO27" s="65" t="s">
        <v>203</v>
      </c>
      <c r="EP27" s="77">
        <v>0</v>
      </c>
      <c r="EQ27" s="194" t="s">
        <v>203</v>
      </c>
      <c r="ER27" s="193">
        <f>IF(EQ27="Not available online",0,(IF(EQ27="Number is published",2," ")))</f>
        <v>0</v>
      </c>
      <c r="ES27" s="65" t="s">
        <v>204</v>
      </c>
      <c r="ET27" s="77">
        <v>2</v>
      </c>
      <c r="EU27" s="65" t="s">
        <v>204</v>
      </c>
      <c r="EV27" s="77">
        <v>2</v>
      </c>
      <c r="EW27" s="65" t="s">
        <v>204</v>
      </c>
      <c r="EX27" s="77">
        <v>2</v>
      </c>
      <c r="EY27" s="65" t="s">
        <v>204</v>
      </c>
      <c r="EZ27" s="77">
        <v>2</v>
      </c>
      <c r="FA27" s="65" t="s">
        <v>204</v>
      </c>
      <c r="FB27" s="77">
        <v>2</v>
      </c>
      <c r="FC27" s="65" t="s">
        <v>203</v>
      </c>
      <c r="FD27" s="77">
        <v>0</v>
      </c>
      <c r="FE27" s="65" t="s">
        <v>203</v>
      </c>
      <c r="FF27" s="77">
        <v>0</v>
      </c>
      <c r="FG27" s="65" t="s">
        <v>204</v>
      </c>
      <c r="FH27" s="77">
        <v>2</v>
      </c>
      <c r="FI27" s="65" t="s">
        <v>204</v>
      </c>
      <c r="FJ27" s="77">
        <v>2</v>
      </c>
      <c r="FK27" s="65" t="s">
        <v>203</v>
      </c>
      <c r="FL27" s="77">
        <v>0</v>
      </c>
      <c r="FM27" s="65" t="s">
        <v>204</v>
      </c>
      <c r="FN27" s="77">
        <v>2</v>
      </c>
      <c r="FO27" s="65" t="s">
        <v>203</v>
      </c>
      <c r="FP27" s="77">
        <v>0</v>
      </c>
      <c r="FQ27" s="65" t="s">
        <v>203</v>
      </c>
      <c r="FR27" s="77">
        <v>0</v>
      </c>
      <c r="FS27" s="65" t="s">
        <v>204</v>
      </c>
      <c r="FT27" s="77">
        <v>2</v>
      </c>
      <c r="FU27" s="65" t="s">
        <v>203</v>
      </c>
      <c r="FV27" s="77">
        <v>0</v>
      </c>
      <c r="FW27" s="65" t="s">
        <v>203</v>
      </c>
      <c r="FX27" s="77">
        <v>0</v>
      </c>
      <c r="FY27" s="65" t="s">
        <v>204</v>
      </c>
      <c r="FZ27" s="77">
        <v>2</v>
      </c>
      <c r="GA27" s="65" t="s">
        <v>203</v>
      </c>
      <c r="GB27" s="77">
        <v>0</v>
      </c>
      <c r="GC27" s="65" t="s">
        <v>204</v>
      </c>
      <c r="GD27" s="77">
        <v>2</v>
      </c>
      <c r="GE27" s="65" t="s">
        <v>204</v>
      </c>
      <c r="GF27" s="77">
        <v>2</v>
      </c>
      <c r="GG27" s="65" t="s">
        <v>204</v>
      </c>
      <c r="GH27" s="77">
        <v>2</v>
      </c>
      <c r="GI27" s="65" t="s">
        <v>204</v>
      </c>
      <c r="GJ27" s="77">
        <v>2</v>
      </c>
      <c r="GK27" s="65" t="s">
        <v>203</v>
      </c>
      <c r="GL27" s="77">
        <v>0</v>
      </c>
      <c r="GM27" s="65" t="s">
        <v>204</v>
      </c>
      <c r="GN27" s="77">
        <v>2</v>
      </c>
      <c r="GO27" s="65" t="s">
        <v>203</v>
      </c>
      <c r="GP27" s="77">
        <v>0</v>
      </c>
      <c r="GQ27" s="65" t="s">
        <v>203</v>
      </c>
      <c r="GR27" s="77">
        <v>0</v>
      </c>
      <c r="GS27" s="65" t="s">
        <v>204</v>
      </c>
      <c r="GT27" s="77">
        <v>2</v>
      </c>
      <c r="GU27" s="65" t="s">
        <v>203</v>
      </c>
      <c r="GV27" s="77">
        <v>0</v>
      </c>
    </row>
    <row r="28" spans="1:204">
      <c r="A28" s="4"/>
      <c r="B28" s="95"/>
      <c r="C28" s="96" t="s">
        <v>210</v>
      </c>
      <c r="D28" s="97" t="s">
        <v>211</v>
      </c>
      <c r="E28" s="111" t="s">
        <v>130</v>
      </c>
      <c r="F28" s="54">
        <v>0</v>
      </c>
      <c r="G28" s="111" t="s">
        <v>131</v>
      </c>
      <c r="H28" s="54">
        <v>4</v>
      </c>
      <c r="I28" s="111" t="s">
        <v>130</v>
      </c>
      <c r="J28" s="54">
        <v>0</v>
      </c>
      <c r="K28" s="111" t="s">
        <v>130</v>
      </c>
      <c r="L28" s="54">
        <v>0</v>
      </c>
      <c r="M28" s="111" t="s">
        <v>130</v>
      </c>
      <c r="N28" s="54">
        <v>0</v>
      </c>
      <c r="O28" s="111" t="s">
        <v>130</v>
      </c>
      <c r="P28" s="54">
        <v>0</v>
      </c>
      <c r="Q28" s="111" t="s">
        <v>130</v>
      </c>
      <c r="R28" s="54">
        <v>0</v>
      </c>
      <c r="S28" s="111" t="s">
        <v>130</v>
      </c>
      <c r="T28" s="54">
        <v>0</v>
      </c>
      <c r="U28" s="111" t="s">
        <v>130</v>
      </c>
      <c r="V28" s="54">
        <v>0</v>
      </c>
      <c r="W28" s="111" t="s">
        <v>130</v>
      </c>
      <c r="X28" s="54">
        <v>0</v>
      </c>
      <c r="Y28" s="111" t="s">
        <v>130</v>
      </c>
      <c r="Z28" s="54">
        <v>0</v>
      </c>
      <c r="AA28" s="111" t="s">
        <v>131</v>
      </c>
      <c r="AB28" s="54">
        <v>4</v>
      </c>
      <c r="AC28" s="111" t="s">
        <v>131</v>
      </c>
      <c r="AD28" s="54">
        <v>4</v>
      </c>
      <c r="AE28" s="111" t="s">
        <v>130</v>
      </c>
      <c r="AF28" s="54">
        <v>0</v>
      </c>
      <c r="AG28" s="111" t="s">
        <v>130</v>
      </c>
      <c r="AH28" s="54">
        <v>0</v>
      </c>
      <c r="AI28" s="111" t="s">
        <v>130</v>
      </c>
      <c r="AJ28" s="54">
        <v>0</v>
      </c>
      <c r="AK28" s="111" t="s">
        <v>131</v>
      </c>
      <c r="AL28" s="54">
        <v>4</v>
      </c>
      <c r="AM28" s="111" t="s">
        <v>130</v>
      </c>
      <c r="AN28" s="54">
        <v>0</v>
      </c>
      <c r="AO28" s="111" t="s">
        <v>130</v>
      </c>
      <c r="AP28" s="54">
        <v>0</v>
      </c>
      <c r="AQ28" s="111" t="s">
        <v>130</v>
      </c>
      <c r="AR28" s="54">
        <v>0</v>
      </c>
      <c r="AS28" s="111" t="s">
        <v>130</v>
      </c>
      <c r="AT28" s="54">
        <v>0</v>
      </c>
      <c r="AU28" s="111" t="s">
        <v>130</v>
      </c>
      <c r="AV28" s="54">
        <v>0</v>
      </c>
      <c r="AW28" s="111" t="s">
        <v>130</v>
      </c>
      <c r="AX28" s="54">
        <v>0</v>
      </c>
      <c r="AY28" s="111" t="s">
        <v>130</v>
      </c>
      <c r="AZ28" s="54">
        <v>0</v>
      </c>
      <c r="BA28" s="111" t="s">
        <v>130</v>
      </c>
      <c r="BB28" s="54">
        <v>0</v>
      </c>
      <c r="BC28" s="111" t="s">
        <v>130</v>
      </c>
      <c r="BD28" s="54">
        <v>0</v>
      </c>
      <c r="BE28" s="111" t="s">
        <v>130</v>
      </c>
      <c r="BF28" s="54">
        <v>0</v>
      </c>
      <c r="BG28" s="111" t="s">
        <v>130</v>
      </c>
      <c r="BH28" s="54">
        <v>0</v>
      </c>
      <c r="BI28" s="111" t="s">
        <v>130</v>
      </c>
      <c r="BJ28" s="54">
        <v>0</v>
      </c>
      <c r="BK28" s="111" t="s">
        <v>130</v>
      </c>
      <c r="BL28" s="54">
        <v>0</v>
      </c>
      <c r="BM28" s="195" t="str">
        <f>IF(ISBLANK(BM22)," ",IF(AND(BM22="Number is published",BM24="Number is published"),"Yes","No"))</f>
        <v>Yes</v>
      </c>
      <c r="BN28" s="146">
        <f>IF(BM28="No",0,(IF(BM28="Yes",4," ")))</f>
        <v>4</v>
      </c>
      <c r="BO28" s="111" t="s">
        <v>130</v>
      </c>
      <c r="BP28" s="54">
        <v>0</v>
      </c>
      <c r="BQ28" s="111" t="s">
        <v>130</v>
      </c>
      <c r="BR28" s="54">
        <v>0</v>
      </c>
      <c r="BS28" s="111" t="s">
        <v>130</v>
      </c>
      <c r="BT28" s="54">
        <v>0</v>
      </c>
      <c r="BU28" s="111" t="s">
        <v>130</v>
      </c>
      <c r="BV28" s="54">
        <v>0</v>
      </c>
      <c r="BW28" s="111" t="s">
        <v>130</v>
      </c>
      <c r="BX28" s="54">
        <v>0</v>
      </c>
      <c r="BY28" s="111" t="s">
        <v>130</v>
      </c>
      <c r="BZ28" s="54">
        <v>0</v>
      </c>
      <c r="CA28" s="111" t="s">
        <v>131</v>
      </c>
      <c r="CB28" s="54">
        <v>4</v>
      </c>
      <c r="CC28" s="111" t="s">
        <v>130</v>
      </c>
      <c r="CD28" s="54">
        <v>0</v>
      </c>
      <c r="CE28" s="111" t="s">
        <v>131</v>
      </c>
      <c r="CF28" s="54">
        <v>4</v>
      </c>
      <c r="CG28" s="111" t="s">
        <v>130</v>
      </c>
      <c r="CH28" s="54">
        <v>0</v>
      </c>
      <c r="CI28" s="111" t="s">
        <v>130</v>
      </c>
      <c r="CJ28" s="54">
        <v>0</v>
      </c>
      <c r="CK28" s="111" t="s">
        <v>131</v>
      </c>
      <c r="CL28" s="54">
        <v>4</v>
      </c>
      <c r="CM28" s="111" t="s">
        <v>130</v>
      </c>
      <c r="CN28" s="54">
        <v>0</v>
      </c>
      <c r="CO28" s="111" t="s">
        <v>130</v>
      </c>
      <c r="CP28" s="54">
        <v>0</v>
      </c>
      <c r="CQ28" s="111" t="s">
        <v>130</v>
      </c>
      <c r="CR28" s="54">
        <v>0</v>
      </c>
      <c r="CS28" s="111" t="s">
        <v>130</v>
      </c>
      <c r="CT28" s="54">
        <v>0</v>
      </c>
      <c r="CU28" s="200" t="str">
        <f>IF(ISBLANK(CU22)," ",IF(AND(CU22="Number is published",CU24="Number is published"),"Yes","No"))</f>
        <v>No</v>
      </c>
      <c r="CV28" s="193">
        <f>IF(CU28="No",0,(IF(CU28="Yes",4," ")))</f>
        <v>0</v>
      </c>
      <c r="CW28" s="111" t="s">
        <v>130</v>
      </c>
      <c r="CX28" s="54">
        <v>0</v>
      </c>
      <c r="CY28" s="111" t="s">
        <v>130</v>
      </c>
      <c r="CZ28" s="54">
        <v>0</v>
      </c>
      <c r="DA28" s="111" t="s">
        <v>131</v>
      </c>
      <c r="DB28" s="54">
        <v>4</v>
      </c>
      <c r="DC28" s="111" t="s">
        <v>131</v>
      </c>
      <c r="DD28" s="54">
        <v>4</v>
      </c>
      <c r="DE28" s="111" t="s">
        <v>130</v>
      </c>
      <c r="DF28" s="54">
        <v>0</v>
      </c>
      <c r="DG28" s="111" t="s">
        <v>130</v>
      </c>
      <c r="DH28" s="54">
        <v>0</v>
      </c>
      <c r="DI28" s="111" t="s">
        <v>130</v>
      </c>
      <c r="DJ28" s="54">
        <v>0</v>
      </c>
      <c r="DK28" s="111" t="s">
        <v>130</v>
      </c>
      <c r="DL28" s="54">
        <v>0</v>
      </c>
      <c r="DM28" s="111" t="s">
        <v>130</v>
      </c>
      <c r="DN28" s="54">
        <v>0</v>
      </c>
      <c r="DO28" s="111" t="s">
        <v>130</v>
      </c>
      <c r="DP28" s="54">
        <v>0</v>
      </c>
      <c r="DQ28" s="111" t="s">
        <v>130</v>
      </c>
      <c r="DR28" s="54">
        <v>0</v>
      </c>
      <c r="DS28" s="111" t="s">
        <v>130</v>
      </c>
      <c r="DT28" s="54">
        <v>0</v>
      </c>
      <c r="DU28" s="111" t="s">
        <v>130</v>
      </c>
      <c r="DV28" s="54">
        <v>0</v>
      </c>
      <c r="DW28" s="111" t="s">
        <v>131</v>
      </c>
      <c r="DX28" s="54">
        <v>4</v>
      </c>
      <c r="DY28" s="111" t="s">
        <v>131</v>
      </c>
      <c r="DZ28" s="54">
        <v>4</v>
      </c>
      <c r="EA28" s="111" t="s">
        <v>130</v>
      </c>
      <c r="EB28" s="54">
        <v>0</v>
      </c>
      <c r="EC28" s="111" t="s">
        <v>130</v>
      </c>
      <c r="ED28" s="54">
        <v>0</v>
      </c>
      <c r="EE28" s="111" t="s">
        <v>130</v>
      </c>
      <c r="EF28" s="54">
        <v>0</v>
      </c>
      <c r="EG28" s="111" t="s">
        <v>130</v>
      </c>
      <c r="EH28" s="54">
        <v>0</v>
      </c>
      <c r="EI28" s="111" t="s">
        <v>130</v>
      </c>
      <c r="EJ28" s="54">
        <v>0</v>
      </c>
      <c r="EK28" s="111" t="s">
        <v>131</v>
      </c>
      <c r="EL28" s="54">
        <v>4</v>
      </c>
      <c r="EM28" s="111" t="s">
        <v>130</v>
      </c>
      <c r="EN28" s="54">
        <v>0</v>
      </c>
      <c r="EO28" s="111" t="s">
        <v>130</v>
      </c>
      <c r="EP28" s="54">
        <v>0</v>
      </c>
      <c r="EQ28" s="203" t="str">
        <f>IF(ISBLANK(EQ22)," ",IF(AND(EQ22="Number is published",EQ24="Number is published"),"Yes","No"))</f>
        <v>No</v>
      </c>
      <c r="ER28" s="187">
        <f>IF(EQ28="No",0,(IF(EQ28="Yes",4," ")))</f>
        <v>0</v>
      </c>
      <c r="ES28" s="111" t="s">
        <v>130</v>
      </c>
      <c r="ET28" s="54">
        <v>0</v>
      </c>
      <c r="EU28" s="111" t="s">
        <v>130</v>
      </c>
      <c r="EV28" s="54">
        <v>0</v>
      </c>
      <c r="EW28" s="111" t="s">
        <v>130</v>
      </c>
      <c r="EX28" s="54">
        <v>0</v>
      </c>
      <c r="EY28" s="111" t="s">
        <v>130</v>
      </c>
      <c r="EZ28" s="54">
        <v>0</v>
      </c>
      <c r="FA28" s="111" t="s">
        <v>131</v>
      </c>
      <c r="FB28" s="54">
        <v>4</v>
      </c>
      <c r="FC28" s="111" t="s">
        <v>130</v>
      </c>
      <c r="FD28" s="54">
        <v>0</v>
      </c>
      <c r="FE28" s="111" t="s">
        <v>130</v>
      </c>
      <c r="FF28" s="54">
        <v>0</v>
      </c>
      <c r="FG28" s="111" t="s">
        <v>130</v>
      </c>
      <c r="FH28" s="54">
        <v>0</v>
      </c>
      <c r="FI28" s="111" t="s">
        <v>130</v>
      </c>
      <c r="FJ28" s="54">
        <v>0</v>
      </c>
      <c r="FK28" s="111" t="s">
        <v>130</v>
      </c>
      <c r="FL28" s="54">
        <v>0</v>
      </c>
      <c r="FM28" s="111" t="s">
        <v>130</v>
      </c>
      <c r="FN28" s="54">
        <v>0</v>
      </c>
      <c r="FO28" s="111" t="s">
        <v>130</v>
      </c>
      <c r="FP28" s="54">
        <v>0</v>
      </c>
      <c r="FQ28" s="111" t="s">
        <v>130</v>
      </c>
      <c r="FR28" s="54">
        <v>0</v>
      </c>
      <c r="FS28" s="111" t="s">
        <v>130</v>
      </c>
      <c r="FT28" s="54">
        <v>0</v>
      </c>
      <c r="FU28" s="111" t="s">
        <v>130</v>
      </c>
      <c r="FV28" s="54">
        <v>0</v>
      </c>
      <c r="FW28" s="111" t="s">
        <v>130</v>
      </c>
      <c r="FX28" s="54">
        <v>0</v>
      </c>
      <c r="FY28" s="111" t="s">
        <v>131</v>
      </c>
      <c r="FZ28" s="54">
        <v>4</v>
      </c>
      <c r="GA28" s="111" t="s">
        <v>130</v>
      </c>
      <c r="GB28" s="54">
        <v>0</v>
      </c>
      <c r="GC28" s="111" t="s">
        <v>130</v>
      </c>
      <c r="GD28" s="54">
        <v>0</v>
      </c>
      <c r="GE28" s="111" t="s">
        <v>130</v>
      </c>
      <c r="GF28" s="54">
        <v>0</v>
      </c>
      <c r="GG28" s="111" t="s">
        <v>130</v>
      </c>
      <c r="GH28" s="54">
        <v>0</v>
      </c>
      <c r="GI28" s="111" t="s">
        <v>130</v>
      </c>
      <c r="GJ28" s="54">
        <v>0</v>
      </c>
      <c r="GK28" s="111" t="s">
        <v>130</v>
      </c>
      <c r="GL28" s="54">
        <v>0</v>
      </c>
      <c r="GM28" s="111" t="s">
        <v>130</v>
      </c>
      <c r="GN28" s="54">
        <v>0</v>
      </c>
      <c r="GO28" s="111" t="s">
        <v>130</v>
      </c>
      <c r="GP28" s="54">
        <v>0</v>
      </c>
      <c r="GQ28" s="111" t="s">
        <v>130</v>
      </c>
      <c r="GR28" s="54">
        <v>0</v>
      </c>
      <c r="GS28" s="111" t="s">
        <v>130</v>
      </c>
      <c r="GT28" s="54">
        <v>0</v>
      </c>
      <c r="GU28" s="111" t="s">
        <v>130</v>
      </c>
      <c r="GV28" s="77">
        <v>0</v>
      </c>
    </row>
    <row r="29" spans="1:204">
      <c r="A29" s="4"/>
      <c r="B29" s="95"/>
      <c r="C29" s="96" t="s">
        <v>212</v>
      </c>
      <c r="D29" s="98" t="s">
        <v>213</v>
      </c>
      <c r="E29" s="111" t="s">
        <v>130</v>
      </c>
      <c r="F29" s="112">
        <v>0</v>
      </c>
      <c r="G29" s="111" t="s">
        <v>130</v>
      </c>
      <c r="H29" s="112">
        <v>0</v>
      </c>
      <c r="I29" s="111" t="s">
        <v>130</v>
      </c>
      <c r="J29" s="112">
        <v>0</v>
      </c>
      <c r="K29" s="111" t="s">
        <v>130</v>
      </c>
      <c r="L29" s="112">
        <v>0</v>
      </c>
      <c r="M29" s="111" t="s">
        <v>130</v>
      </c>
      <c r="N29" s="112">
        <v>0</v>
      </c>
      <c r="O29" s="111" t="s">
        <v>130</v>
      </c>
      <c r="P29" s="112">
        <v>0</v>
      </c>
      <c r="Q29" s="111" t="s">
        <v>130</v>
      </c>
      <c r="R29" s="112">
        <v>0</v>
      </c>
      <c r="S29" s="111" t="s">
        <v>130</v>
      </c>
      <c r="T29" s="112">
        <v>0</v>
      </c>
      <c r="U29" s="111" t="s">
        <v>130</v>
      </c>
      <c r="V29" s="112">
        <v>0</v>
      </c>
      <c r="W29" s="111" t="s">
        <v>130</v>
      </c>
      <c r="X29" s="112">
        <v>0</v>
      </c>
      <c r="Y29" s="111" t="s">
        <v>130</v>
      </c>
      <c r="Z29" s="112">
        <v>0</v>
      </c>
      <c r="AA29" s="111" t="s">
        <v>131</v>
      </c>
      <c r="AB29" s="112">
        <v>4</v>
      </c>
      <c r="AC29" s="111" t="s">
        <v>130</v>
      </c>
      <c r="AD29" s="112">
        <v>0</v>
      </c>
      <c r="AE29" s="111" t="s">
        <v>130</v>
      </c>
      <c r="AF29" s="112">
        <v>0</v>
      </c>
      <c r="AG29" s="111" t="s">
        <v>130</v>
      </c>
      <c r="AH29" s="112">
        <v>0</v>
      </c>
      <c r="AI29" s="111" t="s">
        <v>130</v>
      </c>
      <c r="AJ29" s="112">
        <v>0</v>
      </c>
      <c r="AK29" s="111" t="s">
        <v>131</v>
      </c>
      <c r="AL29" s="112">
        <v>4</v>
      </c>
      <c r="AM29" s="111" t="s">
        <v>130</v>
      </c>
      <c r="AN29" s="112">
        <v>0</v>
      </c>
      <c r="AO29" s="111" t="s">
        <v>130</v>
      </c>
      <c r="AP29" s="112">
        <v>0</v>
      </c>
      <c r="AQ29" s="111" t="s">
        <v>130</v>
      </c>
      <c r="AR29" s="112">
        <v>0</v>
      </c>
      <c r="AS29" s="111" t="s">
        <v>130</v>
      </c>
      <c r="AT29" s="112">
        <v>0</v>
      </c>
      <c r="AU29" s="111" t="s">
        <v>130</v>
      </c>
      <c r="AV29" s="112">
        <v>0</v>
      </c>
      <c r="AW29" s="111" t="s">
        <v>130</v>
      </c>
      <c r="AX29" s="112">
        <v>0</v>
      </c>
      <c r="AY29" s="111" t="s">
        <v>130</v>
      </c>
      <c r="AZ29" s="112">
        <v>0</v>
      </c>
      <c r="BA29" s="111" t="s">
        <v>130</v>
      </c>
      <c r="BB29" s="112">
        <v>0</v>
      </c>
      <c r="BC29" s="111" t="s">
        <v>130</v>
      </c>
      <c r="BD29" s="112">
        <v>0</v>
      </c>
      <c r="BE29" s="111" t="s">
        <v>130</v>
      </c>
      <c r="BF29" s="112">
        <v>0</v>
      </c>
      <c r="BG29" s="111" t="s">
        <v>131</v>
      </c>
      <c r="BH29" s="112">
        <v>4</v>
      </c>
      <c r="BI29" s="111" t="s">
        <v>130</v>
      </c>
      <c r="BJ29" s="112">
        <v>0</v>
      </c>
      <c r="BK29" s="111" t="s">
        <v>130</v>
      </c>
      <c r="BL29" s="112">
        <v>0</v>
      </c>
      <c r="BM29" s="195" t="str">
        <f>IF(ISBLANK(BM25)," ",IF(AND(BM25="Number is published",BM26="Number is published"),IF(BM27="Number is published","Yes","No"),"No"))</f>
        <v>Yes</v>
      </c>
      <c r="BN29" s="196">
        <f>IF(BM29="No",0,(IF(BM29="Yes",4," ")))</f>
        <v>4</v>
      </c>
      <c r="BO29" s="111" t="s">
        <v>130</v>
      </c>
      <c r="BP29" s="112">
        <v>0</v>
      </c>
      <c r="BQ29" s="111" t="s">
        <v>130</v>
      </c>
      <c r="BR29" s="112">
        <v>0</v>
      </c>
      <c r="BS29" s="111" t="s">
        <v>130</v>
      </c>
      <c r="BT29" s="112">
        <v>0</v>
      </c>
      <c r="BU29" s="111" t="s">
        <v>130</v>
      </c>
      <c r="BV29" s="112">
        <v>0</v>
      </c>
      <c r="BW29" s="111" t="s">
        <v>130</v>
      </c>
      <c r="BX29" s="112">
        <v>0</v>
      </c>
      <c r="BY29" s="111" t="s">
        <v>130</v>
      </c>
      <c r="BZ29" s="112">
        <v>0</v>
      </c>
      <c r="CA29" s="111" t="s">
        <v>130</v>
      </c>
      <c r="CB29" s="112">
        <v>0</v>
      </c>
      <c r="CC29" s="111" t="s">
        <v>130</v>
      </c>
      <c r="CD29" s="112">
        <v>0</v>
      </c>
      <c r="CE29" s="111" t="s">
        <v>130</v>
      </c>
      <c r="CF29" s="112">
        <v>0</v>
      </c>
      <c r="CG29" s="111" t="s">
        <v>130</v>
      </c>
      <c r="CH29" s="112">
        <v>0</v>
      </c>
      <c r="CI29" s="111" t="s">
        <v>130</v>
      </c>
      <c r="CJ29" s="112">
        <v>0</v>
      </c>
      <c r="CK29" s="111" t="s">
        <v>130</v>
      </c>
      <c r="CL29" s="112">
        <v>0</v>
      </c>
      <c r="CM29" s="111" t="s">
        <v>130</v>
      </c>
      <c r="CN29" s="112">
        <v>0</v>
      </c>
      <c r="CO29" s="111" t="s">
        <v>130</v>
      </c>
      <c r="CP29" s="112">
        <v>0</v>
      </c>
      <c r="CQ29" s="111" t="s">
        <v>130</v>
      </c>
      <c r="CR29" s="112">
        <v>0</v>
      </c>
      <c r="CS29" s="111" t="s">
        <v>130</v>
      </c>
      <c r="CT29" s="112">
        <v>0</v>
      </c>
      <c r="CU29" s="201" t="str">
        <f>IF(ISBLANK(CU25)," ",IF(AND(CU25="Number is published",CU26="Number is published"),IF(CU27="Number is published","Yes","No"),"No"))</f>
        <v>No</v>
      </c>
      <c r="CV29" s="202">
        <f>IF(CU29="No",0,(IF(CU29="Yes",4," ")))</f>
        <v>0</v>
      </c>
      <c r="CW29" s="111" t="s">
        <v>130</v>
      </c>
      <c r="CX29" s="112">
        <v>0</v>
      </c>
      <c r="CY29" s="111" t="s">
        <v>130</v>
      </c>
      <c r="CZ29" s="112">
        <v>0</v>
      </c>
      <c r="DA29" s="111" t="s">
        <v>130</v>
      </c>
      <c r="DB29" s="112">
        <v>0</v>
      </c>
      <c r="DC29" s="111" t="s">
        <v>131</v>
      </c>
      <c r="DD29" s="112">
        <v>4</v>
      </c>
      <c r="DE29" s="111" t="s">
        <v>130</v>
      </c>
      <c r="DF29" s="112">
        <v>0</v>
      </c>
      <c r="DG29" s="111" t="s">
        <v>130</v>
      </c>
      <c r="DH29" s="112">
        <v>0</v>
      </c>
      <c r="DI29" s="111" t="s">
        <v>130</v>
      </c>
      <c r="DJ29" s="112">
        <v>0</v>
      </c>
      <c r="DK29" s="111" t="s">
        <v>130</v>
      </c>
      <c r="DL29" s="112">
        <v>0</v>
      </c>
      <c r="DM29" s="111" t="s">
        <v>130</v>
      </c>
      <c r="DN29" s="112">
        <v>0</v>
      </c>
      <c r="DO29" s="111" t="s">
        <v>130</v>
      </c>
      <c r="DP29" s="112">
        <v>0</v>
      </c>
      <c r="DQ29" s="111" t="s">
        <v>130</v>
      </c>
      <c r="DR29" s="112">
        <v>0</v>
      </c>
      <c r="DS29" s="111" t="s">
        <v>130</v>
      </c>
      <c r="DT29" s="112">
        <v>0</v>
      </c>
      <c r="DU29" s="111" t="s">
        <v>130</v>
      </c>
      <c r="DV29" s="112">
        <v>0</v>
      </c>
      <c r="DW29" s="111" t="s">
        <v>130</v>
      </c>
      <c r="DX29" s="112">
        <v>0</v>
      </c>
      <c r="DY29" s="111" t="s">
        <v>130</v>
      </c>
      <c r="DZ29" s="112">
        <v>0</v>
      </c>
      <c r="EA29" s="111" t="s">
        <v>130</v>
      </c>
      <c r="EB29" s="112">
        <v>0</v>
      </c>
      <c r="EC29" s="111" t="s">
        <v>130</v>
      </c>
      <c r="ED29" s="112">
        <v>0</v>
      </c>
      <c r="EE29" s="111" t="s">
        <v>130</v>
      </c>
      <c r="EF29" s="112">
        <v>0</v>
      </c>
      <c r="EG29" s="111" t="s">
        <v>130</v>
      </c>
      <c r="EH29" s="112">
        <v>0</v>
      </c>
      <c r="EI29" s="111" t="s">
        <v>130</v>
      </c>
      <c r="EJ29" s="112">
        <v>0</v>
      </c>
      <c r="EK29" s="111" t="s">
        <v>131</v>
      </c>
      <c r="EL29" s="112">
        <v>4</v>
      </c>
      <c r="EM29" s="111" t="s">
        <v>130</v>
      </c>
      <c r="EN29" s="112">
        <v>0</v>
      </c>
      <c r="EO29" s="111" t="s">
        <v>130</v>
      </c>
      <c r="EP29" s="112">
        <v>0</v>
      </c>
      <c r="EQ29" s="204" t="str">
        <f>IF(ISBLANK(EQ25)," ",IF(AND(EQ25="Number is published",EQ26="Number is published"),IF(EQ27="Number is published","Yes","No"),"No"))</f>
        <v>No</v>
      </c>
      <c r="ER29" s="205">
        <f>IF(EQ29="No",0,(IF(EQ29="Yes",4," ")))</f>
        <v>0</v>
      </c>
      <c r="ES29" s="111" t="s">
        <v>130</v>
      </c>
      <c r="ET29" s="112">
        <v>0</v>
      </c>
      <c r="EU29" s="111" t="s">
        <v>130</v>
      </c>
      <c r="EV29" s="112">
        <v>0</v>
      </c>
      <c r="EW29" s="111" t="s">
        <v>130</v>
      </c>
      <c r="EX29" s="112">
        <v>0</v>
      </c>
      <c r="EY29" s="111" t="s">
        <v>130</v>
      </c>
      <c r="EZ29" s="112">
        <v>0</v>
      </c>
      <c r="FA29" s="111" t="s">
        <v>131</v>
      </c>
      <c r="FB29" s="112">
        <v>4</v>
      </c>
      <c r="FC29" s="111" t="s">
        <v>130</v>
      </c>
      <c r="FD29" s="112">
        <v>0</v>
      </c>
      <c r="FE29" s="111" t="s">
        <v>130</v>
      </c>
      <c r="FF29" s="112">
        <v>0</v>
      </c>
      <c r="FG29" s="111" t="s">
        <v>130</v>
      </c>
      <c r="FH29" s="112">
        <v>0</v>
      </c>
      <c r="FI29" s="111" t="s">
        <v>130</v>
      </c>
      <c r="FJ29" s="112">
        <v>0</v>
      </c>
      <c r="FK29" s="111" t="s">
        <v>130</v>
      </c>
      <c r="FL29" s="112">
        <v>0</v>
      </c>
      <c r="FM29" s="111" t="s">
        <v>130</v>
      </c>
      <c r="FN29" s="112">
        <v>0</v>
      </c>
      <c r="FO29" s="111" t="s">
        <v>130</v>
      </c>
      <c r="FP29" s="112">
        <v>0</v>
      </c>
      <c r="FQ29" s="111" t="s">
        <v>130</v>
      </c>
      <c r="FR29" s="112">
        <v>0</v>
      </c>
      <c r="FS29" s="111" t="s">
        <v>130</v>
      </c>
      <c r="FT29" s="112">
        <v>0</v>
      </c>
      <c r="FU29" s="111" t="s">
        <v>130</v>
      </c>
      <c r="FV29" s="112">
        <v>0</v>
      </c>
      <c r="FW29" s="111" t="s">
        <v>130</v>
      </c>
      <c r="FX29" s="112">
        <v>0</v>
      </c>
      <c r="FY29" s="111" t="s">
        <v>130</v>
      </c>
      <c r="FZ29" s="112">
        <v>0</v>
      </c>
      <c r="GA29" s="111" t="s">
        <v>130</v>
      </c>
      <c r="GB29" s="112">
        <v>0</v>
      </c>
      <c r="GC29" s="111" t="s">
        <v>130</v>
      </c>
      <c r="GD29" s="112">
        <v>0</v>
      </c>
      <c r="GE29" s="111" t="s">
        <v>130</v>
      </c>
      <c r="GF29" s="112">
        <v>0</v>
      </c>
      <c r="GG29" s="111" t="s">
        <v>130</v>
      </c>
      <c r="GH29" s="112">
        <v>0</v>
      </c>
      <c r="GI29" s="111" t="s">
        <v>130</v>
      </c>
      <c r="GJ29" s="112">
        <v>0</v>
      </c>
      <c r="GK29" s="111" t="s">
        <v>130</v>
      </c>
      <c r="GL29" s="112">
        <v>0</v>
      </c>
      <c r="GM29" s="111" t="s">
        <v>130</v>
      </c>
      <c r="GN29" s="112">
        <v>0</v>
      </c>
      <c r="GO29" s="111" t="s">
        <v>130</v>
      </c>
      <c r="GP29" s="112">
        <v>0</v>
      </c>
      <c r="GQ29" s="111" t="s">
        <v>130</v>
      </c>
      <c r="GR29" s="112">
        <v>0</v>
      </c>
      <c r="GS29" s="111" t="s">
        <v>130</v>
      </c>
      <c r="GT29" s="112">
        <v>0</v>
      </c>
      <c r="GU29" s="111" t="s">
        <v>130</v>
      </c>
      <c r="GV29" s="115">
        <v>0</v>
      </c>
    </row>
    <row r="30" spans="1:204">
      <c r="A30" s="4"/>
      <c r="B30" s="23" t="s">
        <v>171</v>
      </c>
      <c r="C30" s="580" t="s">
        <v>214</v>
      </c>
      <c r="D30" s="581"/>
      <c r="E30" s="101"/>
      <c r="F30" s="102"/>
      <c r="G30" s="101"/>
      <c r="H30" s="102"/>
      <c r="I30" s="101"/>
      <c r="J30" s="102"/>
      <c r="K30" s="101"/>
      <c r="L30" s="102"/>
      <c r="M30" s="101"/>
      <c r="N30" s="102"/>
      <c r="O30" s="101"/>
      <c r="P30" s="102"/>
      <c r="Q30" s="101"/>
      <c r="R30" s="102"/>
      <c r="S30" s="101"/>
      <c r="T30" s="102"/>
      <c r="U30" s="101"/>
      <c r="V30" s="102"/>
      <c r="W30" s="101"/>
      <c r="X30" s="102"/>
      <c r="Y30" s="101"/>
      <c r="Z30" s="102"/>
      <c r="AA30" s="101"/>
      <c r="AB30" s="102"/>
      <c r="AC30" s="101"/>
      <c r="AD30" s="102"/>
      <c r="AE30" s="101"/>
      <c r="AF30" s="102"/>
      <c r="AG30" s="101"/>
      <c r="AH30" s="102"/>
      <c r="AI30" s="101"/>
      <c r="AJ30" s="102"/>
      <c r="AK30" s="101"/>
      <c r="AL30" s="102"/>
      <c r="AM30" s="101"/>
      <c r="AN30" s="102"/>
      <c r="AO30" s="101"/>
      <c r="AP30" s="102"/>
      <c r="AQ30" s="101"/>
      <c r="AR30" s="102"/>
      <c r="AS30" s="101"/>
      <c r="AT30" s="102"/>
      <c r="AU30" s="101"/>
      <c r="AV30" s="102"/>
      <c r="AW30" s="101"/>
      <c r="AX30" s="102"/>
      <c r="AY30" s="101"/>
      <c r="AZ30" s="102"/>
      <c r="BA30" s="101"/>
      <c r="BB30" s="102"/>
      <c r="BC30" s="101"/>
      <c r="BD30" s="102"/>
      <c r="BE30" s="101"/>
      <c r="BF30" s="102"/>
      <c r="BG30" s="101"/>
      <c r="BH30" s="102"/>
      <c r="BI30" s="101"/>
      <c r="BJ30" s="102"/>
      <c r="BK30" s="101"/>
      <c r="BL30" s="102"/>
      <c r="BM30" s="180"/>
      <c r="BN30" s="181"/>
      <c r="BO30" s="101"/>
      <c r="BP30" s="102"/>
      <c r="BQ30" s="101"/>
      <c r="BR30" s="102"/>
      <c r="BS30" s="101"/>
      <c r="BT30" s="102"/>
      <c r="BU30" s="101"/>
      <c r="BV30" s="102"/>
      <c r="BW30" s="101"/>
      <c r="BX30" s="102"/>
      <c r="BY30" s="101"/>
      <c r="BZ30" s="102"/>
      <c r="CA30" s="101"/>
      <c r="CB30" s="102"/>
      <c r="CC30" s="101"/>
      <c r="CD30" s="102"/>
      <c r="CE30" s="101"/>
      <c r="CF30" s="102"/>
      <c r="CG30" s="101"/>
      <c r="CH30" s="102"/>
      <c r="CI30" s="101"/>
      <c r="CJ30" s="102"/>
      <c r="CK30" s="101"/>
      <c r="CL30" s="102"/>
      <c r="CM30" s="101"/>
      <c r="CN30" s="102"/>
      <c r="CO30" s="101"/>
      <c r="CP30" s="102"/>
      <c r="CQ30" s="101"/>
      <c r="CR30" s="102"/>
      <c r="CS30" s="101"/>
      <c r="CT30" s="102"/>
      <c r="CU30" s="180"/>
      <c r="CV30" s="181"/>
      <c r="CW30" s="101"/>
      <c r="CX30" s="102"/>
      <c r="CY30" s="101"/>
      <c r="CZ30" s="102"/>
      <c r="DA30" s="101"/>
      <c r="DB30" s="102"/>
      <c r="DC30" s="101"/>
      <c r="DD30" s="102"/>
      <c r="DE30" s="101"/>
      <c r="DF30" s="102"/>
      <c r="DG30" s="101"/>
      <c r="DH30" s="102"/>
      <c r="DI30" s="101"/>
      <c r="DJ30" s="102"/>
      <c r="DK30" s="101"/>
      <c r="DL30" s="102"/>
      <c r="DM30" s="101"/>
      <c r="DN30" s="102"/>
      <c r="DO30" s="101"/>
      <c r="DP30" s="102"/>
      <c r="DQ30" s="101"/>
      <c r="DR30" s="102"/>
      <c r="DS30" s="101"/>
      <c r="DT30" s="102"/>
      <c r="DU30" s="101"/>
      <c r="DV30" s="102"/>
      <c r="DW30" s="101"/>
      <c r="DX30" s="102"/>
      <c r="DY30" s="101"/>
      <c r="DZ30" s="102"/>
      <c r="EA30" s="101"/>
      <c r="EB30" s="102"/>
      <c r="EC30" s="101"/>
      <c r="ED30" s="102"/>
      <c r="EE30" s="101"/>
      <c r="EF30" s="102"/>
      <c r="EG30" s="101"/>
      <c r="EH30" s="102"/>
      <c r="EI30" s="101"/>
      <c r="EJ30" s="102"/>
      <c r="EK30" s="101"/>
      <c r="EL30" s="102"/>
      <c r="EM30" s="101"/>
      <c r="EN30" s="102"/>
      <c r="EO30" s="101"/>
      <c r="EP30" s="102"/>
      <c r="EQ30" s="180"/>
      <c r="ER30" s="181"/>
      <c r="ES30" s="101"/>
      <c r="ET30" s="102"/>
      <c r="EU30" s="101"/>
      <c r="EV30" s="102"/>
      <c r="EW30" s="101"/>
      <c r="EX30" s="102"/>
      <c r="EY30" s="101"/>
      <c r="EZ30" s="102"/>
      <c r="FA30" s="101"/>
      <c r="FB30" s="102"/>
      <c r="FC30" s="101"/>
      <c r="FD30" s="102"/>
      <c r="FE30" s="101"/>
      <c r="FF30" s="102"/>
      <c r="FG30" s="101"/>
      <c r="FH30" s="102"/>
      <c r="FI30" s="101"/>
      <c r="FJ30" s="102"/>
      <c r="FK30" s="101"/>
      <c r="FL30" s="102"/>
      <c r="FM30" s="101"/>
      <c r="FN30" s="102"/>
      <c r="FO30" s="101"/>
      <c r="FP30" s="102"/>
      <c r="FQ30" s="101"/>
      <c r="FR30" s="102"/>
      <c r="FS30" s="101"/>
      <c r="FT30" s="102"/>
      <c r="FU30" s="101"/>
      <c r="FV30" s="102"/>
      <c r="FW30" s="101"/>
      <c r="FX30" s="102"/>
      <c r="FY30" s="101"/>
      <c r="FZ30" s="102"/>
      <c r="GA30" s="101"/>
      <c r="GB30" s="102"/>
      <c r="GC30" s="101"/>
      <c r="GD30" s="102"/>
      <c r="GE30" s="101"/>
      <c r="GF30" s="102"/>
      <c r="GG30" s="101"/>
      <c r="GH30" s="102"/>
      <c r="GI30" s="101"/>
      <c r="GJ30" s="102"/>
      <c r="GK30" s="101"/>
      <c r="GL30" s="102"/>
      <c r="GM30" s="101"/>
      <c r="GN30" s="102"/>
      <c r="GO30" s="101"/>
      <c r="GP30" s="102"/>
      <c r="GQ30" s="101"/>
      <c r="GR30" s="102"/>
      <c r="GS30" s="101"/>
      <c r="GT30" s="102"/>
      <c r="GU30" s="101"/>
      <c r="GV30" s="102"/>
    </row>
    <row r="31" spans="1:204" ht="48" customHeight="1">
      <c r="A31" s="4"/>
      <c r="B31" s="26"/>
      <c r="C31" s="99" t="s">
        <v>128</v>
      </c>
      <c r="D31" s="100" t="s">
        <v>215</v>
      </c>
      <c r="E31" s="103" t="s">
        <v>130</v>
      </c>
      <c r="F31" s="104">
        <v>0</v>
      </c>
      <c r="G31" s="103" t="s">
        <v>130</v>
      </c>
      <c r="H31" s="104">
        <v>0</v>
      </c>
      <c r="I31" s="103" t="s">
        <v>131</v>
      </c>
      <c r="J31" s="104">
        <v>10</v>
      </c>
      <c r="K31" s="103" t="s">
        <v>130</v>
      </c>
      <c r="L31" s="104">
        <v>0</v>
      </c>
      <c r="M31" s="103" t="s">
        <v>130</v>
      </c>
      <c r="N31" s="104">
        <v>0</v>
      </c>
      <c r="O31" s="103" t="s">
        <v>130</v>
      </c>
      <c r="P31" s="104">
        <v>0</v>
      </c>
      <c r="Q31" s="103" t="s">
        <v>130</v>
      </c>
      <c r="R31" s="104">
        <v>0</v>
      </c>
      <c r="S31" s="103" t="s">
        <v>130</v>
      </c>
      <c r="T31" s="104">
        <v>0</v>
      </c>
      <c r="U31" s="103" t="s">
        <v>130</v>
      </c>
      <c r="V31" s="104">
        <v>0</v>
      </c>
      <c r="W31" s="103" t="s">
        <v>130</v>
      </c>
      <c r="X31" s="104">
        <v>0</v>
      </c>
      <c r="Y31" s="103" t="s">
        <v>130</v>
      </c>
      <c r="Z31" s="104">
        <v>0</v>
      </c>
      <c r="AA31" s="103" t="s">
        <v>130</v>
      </c>
      <c r="AB31" s="104">
        <v>0</v>
      </c>
      <c r="AC31" s="103" t="s">
        <v>130</v>
      </c>
      <c r="AD31" s="104">
        <v>0</v>
      </c>
      <c r="AE31" s="103" t="s">
        <v>216</v>
      </c>
      <c r="AF31" s="104">
        <v>5</v>
      </c>
      <c r="AG31" s="103" t="s">
        <v>216</v>
      </c>
      <c r="AH31" s="104">
        <v>5</v>
      </c>
      <c r="AI31" s="103" t="s">
        <v>130</v>
      </c>
      <c r="AJ31" s="104">
        <v>0</v>
      </c>
      <c r="AK31" s="103" t="s">
        <v>216</v>
      </c>
      <c r="AL31" s="104">
        <v>5</v>
      </c>
      <c r="AM31" s="103" t="s">
        <v>130</v>
      </c>
      <c r="AN31" s="104">
        <v>0</v>
      </c>
      <c r="AO31" s="103" t="s">
        <v>130</v>
      </c>
      <c r="AP31" s="104">
        <v>0</v>
      </c>
      <c r="AQ31" s="103" t="s">
        <v>130</v>
      </c>
      <c r="AR31" s="104">
        <v>0</v>
      </c>
      <c r="AS31" s="103" t="s">
        <v>130</v>
      </c>
      <c r="AT31" s="104">
        <v>0</v>
      </c>
      <c r="AU31" s="103" t="s">
        <v>130</v>
      </c>
      <c r="AV31" s="104">
        <v>0</v>
      </c>
      <c r="AW31" s="103" t="s">
        <v>130</v>
      </c>
      <c r="AX31" s="104">
        <v>0</v>
      </c>
      <c r="AY31" s="103" t="s">
        <v>130</v>
      </c>
      <c r="AZ31" s="104">
        <v>0</v>
      </c>
      <c r="BA31" s="103" t="s">
        <v>216</v>
      </c>
      <c r="BB31" s="104">
        <v>5</v>
      </c>
      <c r="BC31" s="103" t="s">
        <v>130</v>
      </c>
      <c r="BD31" s="104">
        <v>0</v>
      </c>
      <c r="BE31" s="103" t="s">
        <v>130</v>
      </c>
      <c r="BF31" s="104">
        <v>0</v>
      </c>
      <c r="BG31" s="103" t="s">
        <v>130</v>
      </c>
      <c r="BH31" s="104">
        <v>0</v>
      </c>
      <c r="BI31" s="103" t="s">
        <v>130</v>
      </c>
      <c r="BJ31" s="104">
        <v>0</v>
      </c>
      <c r="BK31" s="103" t="s">
        <v>130</v>
      </c>
      <c r="BL31" s="104">
        <v>0</v>
      </c>
      <c r="BM31" s="186" t="s">
        <v>131</v>
      </c>
      <c r="BN31" s="182">
        <f>IF(BM31="No",0,(IF(BM31="Yes",10,(IF(BM31="Some Measures",5,"0")))))</f>
        <v>10</v>
      </c>
      <c r="BO31" s="103" t="s">
        <v>130</v>
      </c>
      <c r="BP31" s="104">
        <v>0</v>
      </c>
      <c r="BQ31" s="103" t="s">
        <v>130</v>
      </c>
      <c r="BR31" s="104">
        <v>0</v>
      </c>
      <c r="BS31" s="103" t="s">
        <v>216</v>
      </c>
      <c r="BT31" s="104">
        <v>5</v>
      </c>
      <c r="BU31" s="103" t="s">
        <v>216</v>
      </c>
      <c r="BV31" s="104">
        <v>5</v>
      </c>
      <c r="BW31" s="103" t="s">
        <v>130</v>
      </c>
      <c r="BX31" s="104">
        <v>0</v>
      </c>
      <c r="BY31" s="103" t="s">
        <v>130</v>
      </c>
      <c r="BZ31" s="104">
        <v>0</v>
      </c>
      <c r="CA31" s="103" t="s">
        <v>130</v>
      </c>
      <c r="CB31" s="104">
        <v>0</v>
      </c>
      <c r="CC31" s="103" t="s">
        <v>130</v>
      </c>
      <c r="CD31" s="104">
        <v>0</v>
      </c>
      <c r="CE31" s="103" t="s">
        <v>130</v>
      </c>
      <c r="CF31" s="104">
        <v>0</v>
      </c>
      <c r="CG31" s="103" t="s">
        <v>130</v>
      </c>
      <c r="CH31" s="104">
        <v>0</v>
      </c>
      <c r="CI31" s="103" t="s">
        <v>130</v>
      </c>
      <c r="CJ31" s="104">
        <v>0</v>
      </c>
      <c r="CK31" s="103" t="s">
        <v>130</v>
      </c>
      <c r="CL31" s="104">
        <v>0</v>
      </c>
      <c r="CM31" s="103" t="s">
        <v>130</v>
      </c>
      <c r="CN31" s="104">
        <v>0</v>
      </c>
      <c r="CO31" s="103" t="s">
        <v>130</v>
      </c>
      <c r="CP31" s="104">
        <v>0</v>
      </c>
      <c r="CQ31" s="103" t="s">
        <v>130</v>
      </c>
      <c r="CR31" s="104">
        <v>0</v>
      </c>
      <c r="CS31" s="103" t="s">
        <v>130</v>
      </c>
      <c r="CT31" s="104">
        <v>0</v>
      </c>
      <c r="CU31" s="186" t="s">
        <v>130</v>
      </c>
      <c r="CV31" s="182">
        <f>IF(CU31="No",0,(IF(CU31="Yes",10,(IF(CU31="Some Measures",5,"0")))))</f>
        <v>0</v>
      </c>
      <c r="CW31" s="103" t="s">
        <v>130</v>
      </c>
      <c r="CX31" s="104">
        <v>0</v>
      </c>
      <c r="CY31" s="103" t="s">
        <v>130</v>
      </c>
      <c r="CZ31" s="104">
        <v>0</v>
      </c>
      <c r="DA31" s="103" t="s">
        <v>216</v>
      </c>
      <c r="DB31" s="104">
        <v>5</v>
      </c>
      <c r="DC31" s="103" t="s">
        <v>130</v>
      </c>
      <c r="DD31" s="104">
        <v>0</v>
      </c>
      <c r="DE31" s="103" t="s">
        <v>130</v>
      </c>
      <c r="DF31" s="104">
        <v>0</v>
      </c>
      <c r="DG31" s="103" t="s">
        <v>130</v>
      </c>
      <c r="DH31" s="104">
        <v>0</v>
      </c>
      <c r="DI31" s="103" t="s">
        <v>130</v>
      </c>
      <c r="DJ31" s="104">
        <v>0</v>
      </c>
      <c r="DK31" s="103" t="s">
        <v>130</v>
      </c>
      <c r="DL31" s="104">
        <v>0</v>
      </c>
      <c r="DM31" s="103" t="s">
        <v>130</v>
      </c>
      <c r="DN31" s="104">
        <v>0</v>
      </c>
      <c r="DO31" s="103" t="s">
        <v>130</v>
      </c>
      <c r="DP31" s="104">
        <v>0</v>
      </c>
      <c r="DQ31" s="103" t="s">
        <v>130</v>
      </c>
      <c r="DR31" s="104">
        <v>0</v>
      </c>
      <c r="DS31" s="103" t="s">
        <v>130</v>
      </c>
      <c r="DT31" s="104">
        <v>0</v>
      </c>
      <c r="DU31" s="103" t="s">
        <v>130</v>
      </c>
      <c r="DV31" s="104">
        <v>0</v>
      </c>
      <c r="DW31" s="103" t="s">
        <v>130</v>
      </c>
      <c r="DX31" s="104">
        <v>0</v>
      </c>
      <c r="DY31" s="103" t="s">
        <v>130</v>
      </c>
      <c r="DZ31" s="104">
        <v>0</v>
      </c>
      <c r="EA31" s="103" t="s">
        <v>130</v>
      </c>
      <c r="EB31" s="104">
        <v>0</v>
      </c>
      <c r="EC31" s="103" t="s">
        <v>130</v>
      </c>
      <c r="ED31" s="104">
        <v>0</v>
      </c>
      <c r="EE31" s="103" t="s">
        <v>130</v>
      </c>
      <c r="EF31" s="104">
        <v>0</v>
      </c>
      <c r="EG31" s="103" t="s">
        <v>130</v>
      </c>
      <c r="EH31" s="104">
        <v>0</v>
      </c>
      <c r="EI31" s="103" t="s">
        <v>130</v>
      </c>
      <c r="EJ31" s="104">
        <v>0</v>
      </c>
      <c r="EK31" s="103" t="s">
        <v>130</v>
      </c>
      <c r="EL31" s="104">
        <v>0</v>
      </c>
      <c r="EM31" s="103" t="s">
        <v>130</v>
      </c>
      <c r="EN31" s="104">
        <v>0</v>
      </c>
      <c r="EO31" s="103" t="s">
        <v>130</v>
      </c>
      <c r="EP31" s="104">
        <v>0</v>
      </c>
      <c r="EQ31" s="186" t="s">
        <v>130</v>
      </c>
      <c r="ER31" s="182">
        <f>IF(EQ31="No",0,(IF(EQ31="Yes",10,(IF(EQ31="Some Measures",5,"0")))))</f>
        <v>0</v>
      </c>
      <c r="ES31" s="103" t="s">
        <v>130</v>
      </c>
      <c r="ET31" s="104">
        <v>0</v>
      </c>
      <c r="EU31" s="103" t="s">
        <v>130</v>
      </c>
      <c r="EV31" s="104">
        <v>0</v>
      </c>
      <c r="EW31" s="103" t="s">
        <v>130</v>
      </c>
      <c r="EX31" s="104">
        <v>0</v>
      </c>
      <c r="EY31" s="103" t="s">
        <v>130</v>
      </c>
      <c r="EZ31" s="104">
        <v>0</v>
      </c>
      <c r="FA31" s="103" t="s">
        <v>131</v>
      </c>
      <c r="FB31" s="104">
        <v>10</v>
      </c>
      <c r="FC31" s="103" t="s">
        <v>130</v>
      </c>
      <c r="FD31" s="104">
        <v>0</v>
      </c>
      <c r="FE31" s="103" t="s">
        <v>130</v>
      </c>
      <c r="FF31" s="104">
        <v>0</v>
      </c>
      <c r="FG31" s="103" t="s">
        <v>130</v>
      </c>
      <c r="FH31" s="104">
        <v>0</v>
      </c>
      <c r="FI31" s="103" t="s">
        <v>130</v>
      </c>
      <c r="FJ31" s="104">
        <v>0</v>
      </c>
      <c r="FK31" s="103" t="s">
        <v>130</v>
      </c>
      <c r="FL31" s="104">
        <v>0</v>
      </c>
      <c r="FM31" s="103" t="s">
        <v>130</v>
      </c>
      <c r="FN31" s="104">
        <v>0</v>
      </c>
      <c r="FO31" s="103" t="s">
        <v>130</v>
      </c>
      <c r="FP31" s="104">
        <v>0</v>
      </c>
      <c r="FQ31" s="103" t="s">
        <v>131</v>
      </c>
      <c r="FR31" s="104">
        <v>10</v>
      </c>
      <c r="FS31" s="103" t="s">
        <v>130</v>
      </c>
      <c r="FT31" s="104">
        <v>0</v>
      </c>
      <c r="FU31" s="103" t="s">
        <v>130</v>
      </c>
      <c r="FV31" s="104">
        <v>0</v>
      </c>
      <c r="FW31" s="103" t="s">
        <v>130</v>
      </c>
      <c r="FX31" s="104">
        <v>0</v>
      </c>
      <c r="FY31" s="103" t="s">
        <v>130</v>
      </c>
      <c r="FZ31" s="104">
        <v>0</v>
      </c>
      <c r="GA31" s="103" t="s">
        <v>130</v>
      </c>
      <c r="GB31" s="104">
        <v>0</v>
      </c>
      <c r="GC31" s="103" t="s">
        <v>216</v>
      </c>
      <c r="GD31" s="104">
        <v>5</v>
      </c>
      <c r="GE31" s="103" t="s">
        <v>130</v>
      </c>
      <c r="GF31" s="104">
        <v>0</v>
      </c>
      <c r="GG31" s="103" t="s">
        <v>130</v>
      </c>
      <c r="GH31" s="104">
        <v>0</v>
      </c>
      <c r="GI31" s="103" t="s">
        <v>130</v>
      </c>
      <c r="GJ31" s="104">
        <v>0</v>
      </c>
      <c r="GK31" s="103" t="s">
        <v>130</v>
      </c>
      <c r="GL31" s="104">
        <v>0</v>
      </c>
      <c r="GM31" s="103" t="s">
        <v>130</v>
      </c>
      <c r="GN31" s="104">
        <v>0</v>
      </c>
      <c r="GO31" s="103" t="s">
        <v>130</v>
      </c>
      <c r="GP31" s="104">
        <v>0</v>
      </c>
      <c r="GQ31" s="103" t="s">
        <v>130</v>
      </c>
      <c r="GR31" s="104">
        <v>0</v>
      </c>
      <c r="GS31" s="103" t="s">
        <v>130</v>
      </c>
      <c r="GT31" s="104">
        <v>0</v>
      </c>
      <c r="GU31" s="103" t="s">
        <v>130</v>
      </c>
      <c r="GV31" s="104">
        <v>0</v>
      </c>
    </row>
    <row r="32" spans="1:204" ht="47.45" customHeight="1" thickBot="1">
      <c r="A32" s="4"/>
      <c r="B32" s="26"/>
      <c r="C32" s="99" t="s">
        <v>132</v>
      </c>
      <c r="D32" s="100" t="s">
        <v>217</v>
      </c>
      <c r="E32" s="113" t="s">
        <v>130</v>
      </c>
      <c r="F32" s="82">
        <v>0</v>
      </c>
      <c r="G32" s="113" t="s">
        <v>130</v>
      </c>
      <c r="H32" s="82">
        <v>0</v>
      </c>
      <c r="I32" s="113" t="s">
        <v>131</v>
      </c>
      <c r="J32" s="82">
        <v>10</v>
      </c>
      <c r="K32" s="113" t="s">
        <v>130</v>
      </c>
      <c r="L32" s="82">
        <v>0</v>
      </c>
      <c r="M32" s="113" t="s">
        <v>130</v>
      </c>
      <c r="N32" s="82">
        <v>0</v>
      </c>
      <c r="O32" s="113" t="s">
        <v>131</v>
      </c>
      <c r="P32" s="82">
        <v>10</v>
      </c>
      <c r="Q32" s="113" t="s">
        <v>130</v>
      </c>
      <c r="R32" s="82">
        <v>0</v>
      </c>
      <c r="S32" s="113" t="s">
        <v>130</v>
      </c>
      <c r="T32" s="82">
        <v>0</v>
      </c>
      <c r="U32" s="113" t="s">
        <v>130</v>
      </c>
      <c r="V32" s="82">
        <v>0</v>
      </c>
      <c r="W32" s="113" t="s">
        <v>130</v>
      </c>
      <c r="X32" s="82">
        <v>0</v>
      </c>
      <c r="Y32" s="113" t="s">
        <v>130</v>
      </c>
      <c r="Z32" s="82">
        <v>0</v>
      </c>
      <c r="AA32" s="113" t="s">
        <v>130</v>
      </c>
      <c r="AB32" s="82">
        <v>0</v>
      </c>
      <c r="AC32" s="113" t="s">
        <v>131</v>
      </c>
      <c r="AD32" s="82">
        <v>10</v>
      </c>
      <c r="AE32" s="113" t="s">
        <v>130</v>
      </c>
      <c r="AF32" s="82">
        <v>0</v>
      </c>
      <c r="AG32" s="113" t="s">
        <v>130</v>
      </c>
      <c r="AH32" s="82">
        <v>0</v>
      </c>
      <c r="AI32" s="113" t="s">
        <v>130</v>
      </c>
      <c r="AJ32" s="82">
        <v>0</v>
      </c>
      <c r="AK32" s="113" t="s">
        <v>131</v>
      </c>
      <c r="AL32" s="82">
        <v>10</v>
      </c>
      <c r="AM32" s="113" t="s">
        <v>130</v>
      </c>
      <c r="AN32" s="82">
        <v>0</v>
      </c>
      <c r="AO32" s="113" t="s">
        <v>130</v>
      </c>
      <c r="AP32" s="82">
        <v>0</v>
      </c>
      <c r="AQ32" s="113" t="s">
        <v>130</v>
      </c>
      <c r="AR32" s="82">
        <v>0</v>
      </c>
      <c r="AS32" s="113" t="s">
        <v>130</v>
      </c>
      <c r="AT32" s="82">
        <v>0</v>
      </c>
      <c r="AU32" s="113" t="s">
        <v>130</v>
      </c>
      <c r="AV32" s="82">
        <v>0</v>
      </c>
      <c r="AW32" s="113" t="s">
        <v>130</v>
      </c>
      <c r="AX32" s="82">
        <v>0</v>
      </c>
      <c r="AY32" s="113" t="s">
        <v>130</v>
      </c>
      <c r="AZ32" s="82">
        <v>0</v>
      </c>
      <c r="BA32" s="113" t="s">
        <v>131</v>
      </c>
      <c r="BB32" s="82">
        <v>10</v>
      </c>
      <c r="BC32" s="113" t="s">
        <v>130</v>
      </c>
      <c r="BD32" s="82">
        <v>0</v>
      </c>
      <c r="BE32" s="113" t="s">
        <v>130</v>
      </c>
      <c r="BF32" s="82">
        <v>0</v>
      </c>
      <c r="BG32" s="113" t="s">
        <v>130</v>
      </c>
      <c r="BH32" s="82">
        <v>0</v>
      </c>
      <c r="BI32" s="113" t="s">
        <v>130</v>
      </c>
      <c r="BJ32" s="82">
        <v>0</v>
      </c>
      <c r="BK32" s="113" t="s">
        <v>130</v>
      </c>
      <c r="BL32" s="82">
        <v>0</v>
      </c>
      <c r="BM32" s="197" t="s">
        <v>131</v>
      </c>
      <c r="BN32" s="198">
        <f>IF(BM32="No",0,(IF(BM32="Yes",10,(IF(BM32="Unknown",0," ")))))</f>
        <v>10</v>
      </c>
      <c r="BO32" s="113" t="s">
        <v>130</v>
      </c>
      <c r="BP32" s="82">
        <v>0</v>
      </c>
      <c r="BQ32" s="113" t="s">
        <v>130</v>
      </c>
      <c r="BR32" s="82">
        <v>0</v>
      </c>
      <c r="BS32" s="113" t="s">
        <v>130</v>
      </c>
      <c r="BT32" s="82">
        <v>0</v>
      </c>
      <c r="BU32" s="113" t="s">
        <v>130</v>
      </c>
      <c r="BV32" s="82">
        <v>0</v>
      </c>
      <c r="BW32" s="113" t="s">
        <v>130</v>
      </c>
      <c r="BX32" s="82">
        <v>0</v>
      </c>
      <c r="BY32" s="113" t="s">
        <v>130</v>
      </c>
      <c r="BZ32" s="82">
        <v>0</v>
      </c>
      <c r="CA32" s="113" t="s">
        <v>131</v>
      </c>
      <c r="CB32" s="82">
        <v>10</v>
      </c>
      <c r="CC32" s="113" t="s">
        <v>130</v>
      </c>
      <c r="CD32" s="82">
        <v>0</v>
      </c>
      <c r="CE32" s="113" t="s">
        <v>130</v>
      </c>
      <c r="CF32" s="82">
        <v>0</v>
      </c>
      <c r="CG32" s="113" t="s">
        <v>130</v>
      </c>
      <c r="CH32" s="82">
        <v>0</v>
      </c>
      <c r="CI32" s="113" t="s">
        <v>130</v>
      </c>
      <c r="CJ32" s="82">
        <v>0</v>
      </c>
      <c r="CK32" s="113" t="s">
        <v>130</v>
      </c>
      <c r="CL32" s="82">
        <v>0</v>
      </c>
      <c r="CM32" s="113" t="s">
        <v>130</v>
      </c>
      <c r="CN32" s="82">
        <v>0</v>
      </c>
      <c r="CO32" s="113" t="s">
        <v>130</v>
      </c>
      <c r="CP32" s="82">
        <v>0</v>
      </c>
      <c r="CQ32" s="113" t="s">
        <v>130</v>
      </c>
      <c r="CR32" s="82">
        <v>0</v>
      </c>
      <c r="CS32" s="113" t="s">
        <v>130</v>
      </c>
      <c r="CT32" s="82">
        <v>0</v>
      </c>
      <c r="CU32" s="197" t="s">
        <v>130</v>
      </c>
      <c r="CV32" s="198"/>
      <c r="CW32" s="113" t="s">
        <v>130</v>
      </c>
      <c r="CX32" s="82">
        <v>0</v>
      </c>
      <c r="CY32" s="113" t="s">
        <v>130</v>
      </c>
      <c r="CZ32" s="82">
        <v>0</v>
      </c>
      <c r="DA32" s="113" t="s">
        <v>130</v>
      </c>
      <c r="DB32" s="82">
        <v>0</v>
      </c>
      <c r="DC32" s="113" t="s">
        <v>131</v>
      </c>
      <c r="DD32" s="82">
        <v>10</v>
      </c>
      <c r="DE32" s="113" t="s">
        <v>130</v>
      </c>
      <c r="DF32" s="82">
        <v>0</v>
      </c>
      <c r="DG32" s="113" t="s">
        <v>130</v>
      </c>
      <c r="DH32" s="82">
        <v>0</v>
      </c>
      <c r="DI32" s="113" t="s">
        <v>130</v>
      </c>
      <c r="DJ32" s="82">
        <v>0</v>
      </c>
      <c r="DK32" s="113" t="s">
        <v>130</v>
      </c>
      <c r="DL32" s="82">
        <v>0</v>
      </c>
      <c r="DM32" s="113" t="s">
        <v>130</v>
      </c>
      <c r="DN32" s="82">
        <v>0</v>
      </c>
      <c r="DO32" s="113" t="s">
        <v>130</v>
      </c>
      <c r="DP32" s="82">
        <v>0</v>
      </c>
      <c r="DQ32" s="113" t="s">
        <v>130</v>
      </c>
      <c r="DR32" s="82">
        <v>0</v>
      </c>
      <c r="DS32" s="113" t="s">
        <v>130</v>
      </c>
      <c r="DT32" s="82">
        <v>0</v>
      </c>
      <c r="DU32" s="113" t="s">
        <v>130</v>
      </c>
      <c r="DV32" s="82">
        <v>0</v>
      </c>
      <c r="DW32" s="113" t="s">
        <v>130</v>
      </c>
      <c r="DX32" s="82">
        <v>0</v>
      </c>
      <c r="DY32" s="113" t="s">
        <v>130</v>
      </c>
      <c r="DZ32" s="82">
        <v>0</v>
      </c>
      <c r="EA32" s="113" t="s">
        <v>130</v>
      </c>
      <c r="EB32" s="82">
        <v>0</v>
      </c>
      <c r="EC32" s="113" t="s">
        <v>130</v>
      </c>
      <c r="ED32" s="82">
        <v>0</v>
      </c>
      <c r="EE32" s="113" t="s">
        <v>130</v>
      </c>
      <c r="EF32" s="82">
        <v>0</v>
      </c>
      <c r="EG32" s="113" t="s">
        <v>130</v>
      </c>
      <c r="EH32" s="82">
        <v>0</v>
      </c>
      <c r="EI32" s="113" t="s">
        <v>130</v>
      </c>
      <c r="EJ32" s="82">
        <v>0</v>
      </c>
      <c r="EK32" s="113" t="s">
        <v>130</v>
      </c>
      <c r="EL32" s="82">
        <v>0</v>
      </c>
      <c r="EM32" s="113" t="s">
        <v>131</v>
      </c>
      <c r="EN32" s="82">
        <v>10</v>
      </c>
      <c r="EO32" s="113" t="s">
        <v>130</v>
      </c>
      <c r="EP32" s="82">
        <v>0</v>
      </c>
      <c r="EQ32" s="197" t="s">
        <v>130</v>
      </c>
      <c r="ER32" s="198">
        <f>IF(EQ32="No",0,(IF(EQ32="Yes",10,(IF(EQ32="Unknown",0," ")))))</f>
        <v>0</v>
      </c>
      <c r="ES32" s="113" t="s">
        <v>130</v>
      </c>
      <c r="ET32" s="82">
        <v>0</v>
      </c>
      <c r="EU32" s="113" t="s">
        <v>130</v>
      </c>
      <c r="EV32" s="82">
        <v>0</v>
      </c>
      <c r="EW32" s="113" t="s">
        <v>130</v>
      </c>
      <c r="EX32" s="82">
        <v>0</v>
      </c>
      <c r="EY32" s="113" t="s">
        <v>130</v>
      </c>
      <c r="EZ32" s="82">
        <v>0</v>
      </c>
      <c r="FA32" s="113" t="s">
        <v>131</v>
      </c>
      <c r="FB32" s="82">
        <v>10</v>
      </c>
      <c r="FC32" s="113" t="s">
        <v>130</v>
      </c>
      <c r="FD32" s="82">
        <v>0</v>
      </c>
      <c r="FE32" s="113" t="s">
        <v>130</v>
      </c>
      <c r="FF32" s="82">
        <v>0</v>
      </c>
      <c r="FG32" s="113" t="s">
        <v>130</v>
      </c>
      <c r="FH32" s="82">
        <v>0</v>
      </c>
      <c r="FI32" s="113" t="s">
        <v>130</v>
      </c>
      <c r="FJ32" s="82">
        <v>0</v>
      </c>
      <c r="FK32" s="113" t="s">
        <v>130</v>
      </c>
      <c r="FL32" s="82">
        <v>0</v>
      </c>
      <c r="FM32" s="113" t="s">
        <v>130</v>
      </c>
      <c r="FN32" s="82">
        <v>0</v>
      </c>
      <c r="FO32" s="113" t="s">
        <v>130</v>
      </c>
      <c r="FP32" s="82">
        <v>0</v>
      </c>
      <c r="FQ32" s="113" t="s">
        <v>131</v>
      </c>
      <c r="FR32" s="82">
        <v>10</v>
      </c>
      <c r="FS32" s="113" t="s">
        <v>130</v>
      </c>
      <c r="FT32" s="82">
        <v>0</v>
      </c>
      <c r="FU32" s="113" t="s">
        <v>130</v>
      </c>
      <c r="FV32" s="82">
        <v>0</v>
      </c>
      <c r="FW32" s="113" t="s">
        <v>130</v>
      </c>
      <c r="FX32" s="82">
        <v>0</v>
      </c>
      <c r="FY32" s="113" t="s">
        <v>130</v>
      </c>
      <c r="FZ32" s="82">
        <v>0</v>
      </c>
      <c r="GA32" s="113" t="s">
        <v>130</v>
      </c>
      <c r="GB32" s="82">
        <v>0</v>
      </c>
      <c r="GC32" s="113" t="s">
        <v>130</v>
      </c>
      <c r="GD32" s="82">
        <v>0</v>
      </c>
      <c r="GE32" s="113" t="s">
        <v>130</v>
      </c>
      <c r="GF32" s="82">
        <v>0</v>
      </c>
      <c r="GG32" s="113" t="s">
        <v>130</v>
      </c>
      <c r="GH32" s="82">
        <v>0</v>
      </c>
      <c r="GI32" s="113" t="s">
        <v>130</v>
      </c>
      <c r="GJ32" s="82">
        <v>0</v>
      </c>
      <c r="GK32" s="113" t="s">
        <v>130</v>
      </c>
      <c r="GL32" s="82">
        <v>0</v>
      </c>
      <c r="GM32" s="113" t="s">
        <v>130</v>
      </c>
      <c r="GN32" s="82">
        <v>0</v>
      </c>
      <c r="GO32" s="113" t="s">
        <v>130</v>
      </c>
      <c r="GP32" s="82">
        <v>0</v>
      </c>
      <c r="GQ32" s="113" t="s">
        <v>130</v>
      </c>
      <c r="GR32" s="82">
        <v>0</v>
      </c>
      <c r="GS32" s="113" t="s">
        <v>130</v>
      </c>
      <c r="GT32" s="82">
        <v>0</v>
      </c>
      <c r="GU32" s="113" t="s">
        <v>130</v>
      </c>
      <c r="GV32" s="82">
        <v>0</v>
      </c>
    </row>
    <row r="33" spans="1:204" ht="16.5" thickBot="1">
      <c r="A33" s="430"/>
      <c r="B33" s="430"/>
      <c r="C33" s="430"/>
      <c r="D33" s="43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4"/>
      <c r="BN33" s="4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4"/>
      <c r="CV33" s="4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4"/>
      <c r="ER33" s="4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  <c r="FH33" s="60"/>
      <c r="FI33" s="60"/>
      <c r="FJ33" s="60"/>
      <c r="FK33" s="60"/>
      <c r="FL33" s="60"/>
      <c r="FM33" s="60"/>
      <c r="FN33" s="60"/>
      <c r="FO33" s="60"/>
      <c r="FP33" s="60"/>
      <c r="FQ33" s="60"/>
      <c r="FR33" s="60"/>
      <c r="FS33" s="60"/>
      <c r="FT33" s="60"/>
      <c r="FU33" s="60"/>
      <c r="FV33" s="60"/>
      <c r="FW33" s="60"/>
      <c r="FX33" s="60"/>
      <c r="FY33" s="60"/>
      <c r="FZ33" s="60"/>
      <c r="GA33" s="60"/>
      <c r="GB33" s="60"/>
      <c r="GC33" s="60"/>
      <c r="GD33" s="60"/>
      <c r="GE33" s="60"/>
      <c r="GF33" s="60"/>
      <c r="GG33" s="60"/>
      <c r="GH33" s="60"/>
      <c r="GI33" s="60"/>
      <c r="GJ33" s="60"/>
      <c r="GK33" s="60"/>
      <c r="GL33" s="60"/>
      <c r="GM33" s="60"/>
      <c r="GN33" s="60"/>
      <c r="GO33" s="60"/>
      <c r="GP33" s="60"/>
      <c r="GQ33" s="60"/>
      <c r="GR33" s="60"/>
      <c r="GS33" s="60"/>
      <c r="GT33" s="60"/>
      <c r="GU33" s="60"/>
      <c r="GV33" s="60"/>
    </row>
    <row r="34" spans="1:204">
      <c r="A34" s="430"/>
      <c r="B34" s="430"/>
      <c r="C34" s="430"/>
      <c r="D34" s="430"/>
      <c r="E34" s="114" t="s">
        <v>182</v>
      </c>
      <c r="F34" s="62">
        <f>SUM(F8:F32)</f>
        <v>12</v>
      </c>
      <c r="G34" s="114" t="s">
        <v>182</v>
      </c>
      <c r="H34" s="62">
        <f>SUM(H8:H32)</f>
        <v>47</v>
      </c>
      <c r="I34" s="114" t="s">
        <v>182</v>
      </c>
      <c r="J34" s="62">
        <f>SUM(J8:J32)</f>
        <v>42</v>
      </c>
      <c r="K34" s="114" t="s">
        <v>182</v>
      </c>
      <c r="L34" s="62">
        <f>SUM(L8:L32)</f>
        <v>36</v>
      </c>
      <c r="M34" s="114" t="s">
        <v>182</v>
      </c>
      <c r="N34" s="62">
        <f>SUM(N8:N32)</f>
        <v>20</v>
      </c>
      <c r="O34" s="114" t="s">
        <v>182</v>
      </c>
      <c r="P34" s="62">
        <f>SUM(P8:P32)</f>
        <v>29</v>
      </c>
      <c r="Q34" s="114" t="s">
        <v>182</v>
      </c>
      <c r="R34" s="62">
        <f>SUM(R8:R32)</f>
        <v>19</v>
      </c>
      <c r="S34" s="114" t="s">
        <v>182</v>
      </c>
      <c r="T34" s="62">
        <f>SUM(T8:T32)</f>
        <v>15</v>
      </c>
      <c r="U34" s="114" t="s">
        <v>182</v>
      </c>
      <c r="V34" s="62">
        <f>SUM(V8:V32)</f>
        <v>15</v>
      </c>
      <c r="W34" s="114" t="s">
        <v>182</v>
      </c>
      <c r="X34" s="62">
        <f>SUM(X8:X32)</f>
        <v>10</v>
      </c>
      <c r="Y34" s="114" t="s">
        <v>182</v>
      </c>
      <c r="Z34" s="62">
        <f>SUM(Z8:Z32)</f>
        <v>10</v>
      </c>
      <c r="AA34" s="114" t="s">
        <v>182</v>
      </c>
      <c r="AB34" s="62">
        <f>SUM(AB8:AB32)</f>
        <v>45</v>
      </c>
      <c r="AC34" s="114" t="s">
        <v>182</v>
      </c>
      <c r="AD34" s="62">
        <f>SUM(AD8:AD32)</f>
        <v>59</v>
      </c>
      <c r="AE34" s="114" t="s">
        <v>182</v>
      </c>
      <c r="AF34" s="62">
        <f>SUM(AF8:AF32)</f>
        <v>18</v>
      </c>
      <c r="AG34" s="114" t="s">
        <v>182</v>
      </c>
      <c r="AH34" s="62">
        <f>SUM(AH8:AH32)</f>
        <v>54</v>
      </c>
      <c r="AI34" s="114" t="s">
        <v>182</v>
      </c>
      <c r="AJ34" s="62">
        <f>SUM(AJ8:AJ32)</f>
        <v>10</v>
      </c>
      <c r="AK34" s="114" t="s">
        <v>182</v>
      </c>
      <c r="AL34" s="62">
        <f>SUM(AL8:AL32)</f>
        <v>78</v>
      </c>
      <c r="AM34" s="114" t="s">
        <v>182</v>
      </c>
      <c r="AN34" s="62">
        <f>SUM(AN8:AN32)</f>
        <v>52</v>
      </c>
      <c r="AO34" s="114" t="s">
        <v>182</v>
      </c>
      <c r="AP34" s="62">
        <f>SUM(AP8:AP32)</f>
        <v>9</v>
      </c>
      <c r="AQ34" s="114" t="s">
        <v>182</v>
      </c>
      <c r="AR34" s="62">
        <f>SUM(AR8:AR32)</f>
        <v>17</v>
      </c>
      <c r="AS34" s="114" t="s">
        <v>182</v>
      </c>
      <c r="AT34" s="62">
        <f>SUM(AT8:AT32)</f>
        <v>7</v>
      </c>
      <c r="AU34" s="114" t="s">
        <v>182</v>
      </c>
      <c r="AV34" s="62">
        <f>SUM(AV8:AV32)</f>
        <v>4</v>
      </c>
      <c r="AW34" s="114" t="s">
        <v>182</v>
      </c>
      <c r="AX34" s="62">
        <f>SUM(AX8:AX32)</f>
        <v>32</v>
      </c>
      <c r="AY34" s="114" t="s">
        <v>182</v>
      </c>
      <c r="AZ34" s="62">
        <f>SUM(AZ8:AZ32)</f>
        <v>21</v>
      </c>
      <c r="BA34" s="114" t="s">
        <v>182</v>
      </c>
      <c r="BB34" s="62">
        <f>SUM(BB8:BB32)</f>
        <v>33</v>
      </c>
      <c r="BC34" s="114" t="s">
        <v>182</v>
      </c>
      <c r="BD34" s="62">
        <f>SUM(BD8:BD32)</f>
        <v>22</v>
      </c>
      <c r="BE34" s="114" t="s">
        <v>182</v>
      </c>
      <c r="BF34" s="62">
        <f>SUM(BF8:BF32)</f>
        <v>10</v>
      </c>
      <c r="BG34" s="114" t="s">
        <v>182</v>
      </c>
      <c r="BH34" s="62">
        <f>SUM(BH8:BH32)</f>
        <v>47</v>
      </c>
      <c r="BI34" s="114" t="s">
        <v>182</v>
      </c>
      <c r="BJ34" s="62">
        <f>SUM(BJ8:BJ32)</f>
        <v>14</v>
      </c>
      <c r="BK34" s="114" t="s">
        <v>182</v>
      </c>
      <c r="BL34" s="62">
        <f>SUM(BL8:BL32)</f>
        <v>15</v>
      </c>
      <c r="BM34" s="199" t="s">
        <v>182</v>
      </c>
      <c r="BN34" s="62">
        <f>SUM(BN8:BN32)</f>
        <v>90</v>
      </c>
      <c r="BO34" s="114" t="s">
        <v>182</v>
      </c>
      <c r="BP34" s="62">
        <f>SUM(BP8:BP32)</f>
        <v>17</v>
      </c>
      <c r="BQ34" s="114" t="s">
        <v>182</v>
      </c>
      <c r="BR34" s="62">
        <f>SUM(BR8:BR32)</f>
        <v>33</v>
      </c>
      <c r="BS34" s="114" t="s">
        <v>182</v>
      </c>
      <c r="BT34" s="62">
        <f>SUM(BT8:BT32)</f>
        <v>32</v>
      </c>
      <c r="BU34" s="114" t="s">
        <v>182</v>
      </c>
      <c r="BV34" s="62">
        <f>SUM(BV8:BV32)</f>
        <v>35</v>
      </c>
      <c r="BW34" s="114" t="s">
        <v>182</v>
      </c>
      <c r="BX34" s="62">
        <f>SUM(BX8:BX32)</f>
        <v>9</v>
      </c>
      <c r="BY34" s="114" t="s">
        <v>182</v>
      </c>
      <c r="BZ34" s="62">
        <f>SUM(BZ8:BZ32)</f>
        <v>10</v>
      </c>
      <c r="CA34" s="114" t="s">
        <v>182</v>
      </c>
      <c r="CB34" s="62">
        <f>SUM(CB8:CB32)</f>
        <v>34</v>
      </c>
      <c r="CC34" s="114" t="s">
        <v>182</v>
      </c>
      <c r="CD34" s="62">
        <f>SUM(CD8:CD32)</f>
        <v>36</v>
      </c>
      <c r="CE34" s="114" t="s">
        <v>182</v>
      </c>
      <c r="CF34" s="62">
        <f>SUM(CF8:CF32)</f>
        <v>34</v>
      </c>
      <c r="CG34" s="114" t="s">
        <v>182</v>
      </c>
      <c r="CH34" s="62">
        <f>SUM(CH8:CH32)</f>
        <v>15</v>
      </c>
      <c r="CI34" s="114" t="s">
        <v>182</v>
      </c>
      <c r="CJ34" s="62">
        <f>SUM(CJ8:CJ32)</f>
        <v>5</v>
      </c>
      <c r="CK34" s="114" t="s">
        <v>182</v>
      </c>
      <c r="CL34" s="62">
        <f>SUM(CL8:CL32)</f>
        <v>15</v>
      </c>
      <c r="CM34" s="114" t="s">
        <v>182</v>
      </c>
      <c r="CN34" s="62">
        <f>SUM(CN8:CN32)</f>
        <v>17</v>
      </c>
      <c r="CO34" s="114" t="s">
        <v>182</v>
      </c>
      <c r="CP34" s="62">
        <f>SUM(CP8:CP32)</f>
        <v>21</v>
      </c>
      <c r="CQ34" s="114" t="s">
        <v>182</v>
      </c>
      <c r="CR34" s="62">
        <f>SUM(CR8:CR32)</f>
        <v>7</v>
      </c>
      <c r="CS34" s="114" t="s">
        <v>182</v>
      </c>
      <c r="CT34" s="62">
        <f>SUM(CT8:CT32)</f>
        <v>24</v>
      </c>
      <c r="CU34" s="199" t="s">
        <v>182</v>
      </c>
      <c r="CV34" s="62">
        <f>SUM(CV8:CV32)</f>
        <v>32</v>
      </c>
      <c r="CW34" s="114" t="s">
        <v>182</v>
      </c>
      <c r="CX34" s="62">
        <f>SUM(CX8:CX32)</f>
        <v>17</v>
      </c>
      <c r="CY34" s="114" t="s">
        <v>182</v>
      </c>
      <c r="CZ34" s="62">
        <f>SUM(CZ8:CZ32)</f>
        <v>16</v>
      </c>
      <c r="DA34" s="114" t="s">
        <v>182</v>
      </c>
      <c r="DB34" s="62">
        <f>SUM(DB8:DB32)</f>
        <v>39</v>
      </c>
      <c r="DC34" s="114" t="s">
        <v>182</v>
      </c>
      <c r="DD34" s="62">
        <f>SUM(DD8:DD32)</f>
        <v>80</v>
      </c>
      <c r="DE34" s="114" t="s">
        <v>182</v>
      </c>
      <c r="DF34" s="62">
        <f>SUM(DF8:DF32)</f>
        <v>17</v>
      </c>
      <c r="DG34" s="114" t="s">
        <v>182</v>
      </c>
      <c r="DH34" s="62">
        <f>SUM(DH8:DH32)</f>
        <v>34</v>
      </c>
      <c r="DI34" s="114" t="s">
        <v>182</v>
      </c>
      <c r="DJ34" s="62">
        <f>SUM(DJ8:DJ32)</f>
        <v>17</v>
      </c>
      <c r="DK34" s="114" t="s">
        <v>182</v>
      </c>
      <c r="DL34" s="62">
        <f>SUM(DL8:DL32)</f>
        <v>0</v>
      </c>
      <c r="DM34" s="114" t="s">
        <v>182</v>
      </c>
      <c r="DN34" s="62">
        <f>SUM(DN8:DN32)</f>
        <v>19</v>
      </c>
      <c r="DO34" s="114" t="s">
        <v>182</v>
      </c>
      <c r="DP34" s="62">
        <f>SUM(DP8:DP32)</f>
        <v>0</v>
      </c>
      <c r="DQ34" s="114" t="s">
        <v>182</v>
      </c>
      <c r="DR34" s="62">
        <f>SUM(DR8:DR32)</f>
        <v>32</v>
      </c>
      <c r="DS34" s="114" t="s">
        <v>182</v>
      </c>
      <c r="DT34" s="62">
        <f>SUM(DT8:DT32)</f>
        <v>22</v>
      </c>
      <c r="DU34" s="114" t="s">
        <v>182</v>
      </c>
      <c r="DV34" s="62">
        <f>SUM(DV8:DV32)</f>
        <v>18</v>
      </c>
      <c r="DW34" s="114" t="s">
        <v>182</v>
      </c>
      <c r="DX34" s="62">
        <f>SUM(DX8:DX32)</f>
        <v>25</v>
      </c>
      <c r="DY34" s="114" t="s">
        <v>182</v>
      </c>
      <c r="DZ34" s="62">
        <f>SUM(DZ8:DZ32)</f>
        <v>22</v>
      </c>
      <c r="EA34" s="114" t="s">
        <v>182</v>
      </c>
      <c r="EB34" s="62">
        <f>SUM(EB8:EB32)</f>
        <v>40</v>
      </c>
      <c r="EC34" s="114" t="s">
        <v>182</v>
      </c>
      <c r="ED34" s="62">
        <f>SUM(ED8:ED32)</f>
        <v>20</v>
      </c>
      <c r="EE34" s="114" t="s">
        <v>182</v>
      </c>
      <c r="EF34" s="62">
        <f>SUM(EF8:EF32)</f>
        <v>17</v>
      </c>
      <c r="EG34" s="114" t="s">
        <v>182</v>
      </c>
      <c r="EH34" s="62">
        <f>SUM(EH8:EH32)</f>
        <v>44</v>
      </c>
      <c r="EI34" s="114" t="s">
        <v>182</v>
      </c>
      <c r="EJ34" s="62">
        <f>SUM(EJ8:EJ32)</f>
        <v>10</v>
      </c>
      <c r="EK34" s="114" t="s">
        <v>182</v>
      </c>
      <c r="EL34" s="62">
        <f>SUM(EL8:EL32)</f>
        <v>45</v>
      </c>
      <c r="EM34" s="114" t="s">
        <v>182</v>
      </c>
      <c r="EN34" s="62">
        <f>SUM(EN8:EN32)</f>
        <v>38</v>
      </c>
      <c r="EO34" s="114" t="s">
        <v>182</v>
      </c>
      <c r="EP34" s="62">
        <f>SUM(EP8:EP32)</f>
        <v>55</v>
      </c>
      <c r="EQ34" s="199" t="s">
        <v>182</v>
      </c>
      <c r="ER34" s="62">
        <f>SUM(ER8:ER32)</f>
        <v>48</v>
      </c>
      <c r="ES34" s="114" t="s">
        <v>182</v>
      </c>
      <c r="ET34" s="62">
        <f>SUM(ET8:ET32)</f>
        <v>9</v>
      </c>
      <c r="EU34" s="114" t="s">
        <v>182</v>
      </c>
      <c r="EV34" s="62">
        <f>SUM(EV8:EV32)</f>
        <v>34</v>
      </c>
      <c r="EW34" s="114" t="s">
        <v>182</v>
      </c>
      <c r="EX34" s="62">
        <f>SUM(EX8:EX32)</f>
        <v>44</v>
      </c>
      <c r="EY34" s="114" t="s">
        <v>182</v>
      </c>
      <c r="EZ34" s="62">
        <f>SUM(EZ8:EZ32)</f>
        <v>14</v>
      </c>
      <c r="FA34" s="114" t="s">
        <v>182</v>
      </c>
      <c r="FB34" s="62">
        <f>SUM(FB8:FB32)</f>
        <v>70</v>
      </c>
      <c r="FC34" s="114" t="s">
        <v>182</v>
      </c>
      <c r="FD34" s="62">
        <f>SUM(FD8:FD32)</f>
        <v>38</v>
      </c>
      <c r="FE34" s="114" t="s">
        <v>182</v>
      </c>
      <c r="FF34" s="62">
        <f>SUM(FF8:FF32)</f>
        <v>17</v>
      </c>
      <c r="FG34" s="114" t="s">
        <v>182</v>
      </c>
      <c r="FH34" s="62">
        <f>SUM(FH8:FH32)</f>
        <v>21</v>
      </c>
      <c r="FI34" s="114" t="s">
        <v>182</v>
      </c>
      <c r="FJ34" s="62">
        <f>SUM(FJ8:FJ32)</f>
        <v>19</v>
      </c>
      <c r="FK34" s="114" t="s">
        <v>182</v>
      </c>
      <c r="FL34" s="62">
        <f>SUM(FL8:FL32)</f>
        <v>36</v>
      </c>
      <c r="FM34" s="114" t="s">
        <v>182</v>
      </c>
      <c r="FN34" s="62">
        <f>SUM(FN8:FN32)</f>
        <v>14</v>
      </c>
      <c r="FO34" s="114" t="s">
        <v>182</v>
      </c>
      <c r="FP34" s="62">
        <f>SUM(FP8:FP32)</f>
        <v>22</v>
      </c>
      <c r="FQ34" s="114" t="s">
        <v>182</v>
      </c>
      <c r="FR34" s="62">
        <f>SUM(FR8:FR32)</f>
        <v>43</v>
      </c>
      <c r="FS34" s="114" t="s">
        <v>182</v>
      </c>
      <c r="FT34" s="62">
        <f>SUM(FT8:FT32)</f>
        <v>19</v>
      </c>
      <c r="FU34" s="114" t="s">
        <v>182</v>
      </c>
      <c r="FV34" s="62">
        <f>SUM(FV8:FV32)</f>
        <v>33</v>
      </c>
      <c r="FW34" s="114" t="s">
        <v>182</v>
      </c>
      <c r="FX34" s="62">
        <f>SUM(FX8:FX32)</f>
        <v>12</v>
      </c>
      <c r="FY34" s="114" t="s">
        <v>182</v>
      </c>
      <c r="FZ34" s="62">
        <f>SUM(FZ8:FZ32)</f>
        <v>24</v>
      </c>
      <c r="GA34" s="114" t="s">
        <v>182</v>
      </c>
      <c r="GB34" s="62">
        <f>SUM(GB8:GB32)</f>
        <v>30</v>
      </c>
      <c r="GC34" s="114" t="s">
        <v>182</v>
      </c>
      <c r="GD34" s="62">
        <f>SUM(GD8:GD32)</f>
        <v>59</v>
      </c>
      <c r="GE34" s="114" t="s">
        <v>182</v>
      </c>
      <c r="GF34" s="62">
        <f>SUM(GF8:GF32)</f>
        <v>36</v>
      </c>
      <c r="GG34" s="114" t="s">
        <v>182</v>
      </c>
      <c r="GH34" s="62">
        <f>SUM(GH8:GH32)</f>
        <v>9</v>
      </c>
      <c r="GI34" s="114" t="s">
        <v>182</v>
      </c>
      <c r="GJ34" s="62">
        <f>SUM(GJ8:GJ32)</f>
        <v>19</v>
      </c>
      <c r="GK34" s="114" t="s">
        <v>182</v>
      </c>
      <c r="GL34" s="62">
        <f>SUM(GL8:GL32)</f>
        <v>15</v>
      </c>
      <c r="GM34" s="114" t="s">
        <v>182</v>
      </c>
      <c r="GN34" s="62">
        <f>SUM(GN8:GN32)</f>
        <v>24</v>
      </c>
      <c r="GO34" s="114" t="s">
        <v>182</v>
      </c>
      <c r="GP34" s="62">
        <f>SUM(GP8:GP32)</f>
        <v>50</v>
      </c>
      <c r="GQ34" s="114" t="s">
        <v>182</v>
      </c>
      <c r="GR34" s="62">
        <f>SUM(GR8:GR32)</f>
        <v>15</v>
      </c>
      <c r="GS34" s="114" t="s">
        <v>182</v>
      </c>
      <c r="GT34" s="62">
        <f>SUM(GT8:GT32)</f>
        <v>21</v>
      </c>
      <c r="GU34" s="114" t="s">
        <v>182</v>
      </c>
      <c r="GV34" s="62">
        <f>SUM(GV8:GV32)</f>
        <v>10</v>
      </c>
    </row>
    <row r="35" spans="1:204">
      <c r="A35" s="430"/>
      <c r="B35" s="430"/>
      <c r="C35" s="430"/>
      <c r="D35" s="430"/>
      <c r="E35" s="431"/>
      <c r="F35" s="431"/>
      <c r="G35" s="431"/>
      <c r="H35" s="431"/>
      <c r="I35" s="431"/>
      <c r="J35" s="431"/>
      <c r="K35" s="431"/>
      <c r="L35" s="431"/>
      <c r="M35" s="431"/>
      <c r="N35" s="431"/>
      <c r="O35" s="431"/>
      <c r="P35" s="431"/>
      <c r="Q35" s="431"/>
      <c r="R35" s="431"/>
      <c r="S35" s="431"/>
      <c r="T35" s="431"/>
      <c r="U35" s="431"/>
      <c r="V35" s="431"/>
      <c r="W35" s="431"/>
      <c r="X35" s="431"/>
      <c r="Y35" s="431"/>
      <c r="Z35" s="431"/>
      <c r="AA35" s="431"/>
      <c r="AB35" s="431"/>
      <c r="AC35" s="431"/>
      <c r="AD35" s="431"/>
      <c r="AE35" s="431"/>
      <c r="AF35" s="431"/>
      <c r="AG35" s="431"/>
      <c r="AH35" s="431"/>
      <c r="AI35" s="431"/>
      <c r="AJ35" s="431"/>
      <c r="AK35" s="431"/>
      <c r="AL35" s="431"/>
      <c r="AM35" s="431"/>
      <c r="AN35" s="431"/>
      <c r="AO35" s="431"/>
      <c r="AP35" s="431"/>
      <c r="AQ35" s="431"/>
      <c r="AR35" s="431"/>
      <c r="AS35" s="431"/>
      <c r="AT35" s="431"/>
      <c r="AU35" s="431"/>
      <c r="AV35" s="431"/>
      <c r="AW35" s="431"/>
      <c r="AX35" s="431"/>
      <c r="AY35" s="431"/>
      <c r="AZ35" s="431"/>
      <c r="BA35" s="431"/>
      <c r="BB35" s="431"/>
      <c r="BC35" s="431"/>
      <c r="BD35" s="431"/>
      <c r="BE35" s="431"/>
      <c r="BF35" s="431"/>
      <c r="BG35" s="431"/>
      <c r="BH35" s="431"/>
      <c r="BI35" s="431"/>
      <c r="BJ35" s="431"/>
      <c r="BK35" s="431"/>
      <c r="BL35" s="431"/>
      <c r="BM35" s="4"/>
      <c r="BN35" s="4"/>
      <c r="BO35" s="431"/>
      <c r="BP35" s="431"/>
      <c r="BQ35" s="431"/>
      <c r="BR35" s="431"/>
      <c r="BS35" s="431"/>
      <c r="BT35" s="431"/>
      <c r="BU35" s="431"/>
      <c r="BV35" s="431"/>
      <c r="BW35" s="431"/>
      <c r="BX35" s="431"/>
      <c r="BY35" s="431"/>
      <c r="BZ35" s="431"/>
      <c r="CA35" s="431"/>
      <c r="CB35" s="431"/>
      <c r="CC35" s="431"/>
      <c r="CD35" s="431"/>
      <c r="CE35" s="431"/>
      <c r="CF35" s="431"/>
      <c r="CG35" s="431"/>
      <c r="CH35" s="431"/>
      <c r="CI35" s="431"/>
      <c r="CJ35" s="431"/>
      <c r="CK35" s="431"/>
      <c r="CL35" s="431"/>
      <c r="CM35" s="431"/>
      <c r="CN35" s="431"/>
      <c r="CO35" s="431"/>
      <c r="CP35" s="431"/>
      <c r="CQ35" s="431"/>
      <c r="CR35" s="431"/>
      <c r="CS35" s="431"/>
      <c r="CT35" s="431"/>
      <c r="CU35" s="4"/>
      <c r="CV35" s="4"/>
      <c r="CW35" s="431"/>
      <c r="CX35" s="431"/>
      <c r="CY35" s="431"/>
      <c r="CZ35" s="431"/>
      <c r="DA35" s="431"/>
      <c r="DB35" s="431"/>
      <c r="DC35" s="431"/>
      <c r="DD35" s="431"/>
      <c r="DE35" s="431"/>
      <c r="DF35" s="431"/>
      <c r="DG35" s="431"/>
      <c r="DH35" s="431"/>
      <c r="DI35" s="431"/>
      <c r="DJ35" s="431"/>
      <c r="DK35" s="431"/>
      <c r="DL35" s="431"/>
      <c r="DM35" s="431"/>
      <c r="DN35" s="431"/>
      <c r="DO35" s="431"/>
      <c r="DP35" s="431"/>
      <c r="DQ35" s="431"/>
      <c r="DR35" s="431"/>
      <c r="DS35" s="431"/>
      <c r="DT35" s="431"/>
      <c r="DU35" s="431"/>
      <c r="DV35" s="431"/>
      <c r="DW35" s="431"/>
      <c r="DX35" s="431"/>
      <c r="DY35" s="431"/>
      <c r="DZ35" s="431"/>
      <c r="EA35" s="431"/>
      <c r="EB35" s="431"/>
      <c r="EC35" s="431"/>
      <c r="ED35" s="431"/>
      <c r="EE35" s="431"/>
      <c r="EF35" s="431"/>
      <c r="EG35" s="431"/>
      <c r="EH35" s="431"/>
      <c r="EI35" s="431"/>
      <c r="EJ35" s="431"/>
      <c r="EK35" s="431"/>
      <c r="EL35" s="431"/>
      <c r="EM35" s="431"/>
      <c r="EN35" s="431"/>
      <c r="EO35" s="431"/>
      <c r="EP35" s="431"/>
      <c r="EQ35" s="4"/>
      <c r="ER35" s="4"/>
      <c r="ES35" s="431"/>
      <c r="ET35" s="431"/>
      <c r="EU35" s="431"/>
      <c r="EV35" s="431"/>
      <c r="EW35" s="431"/>
      <c r="EX35" s="431"/>
      <c r="EY35" s="431"/>
      <c r="EZ35" s="431"/>
      <c r="FA35" s="431"/>
      <c r="FB35" s="431"/>
      <c r="FC35" s="431"/>
      <c r="FD35" s="431"/>
      <c r="FE35" s="431"/>
      <c r="FF35" s="431"/>
      <c r="FG35" s="431"/>
      <c r="FH35" s="431"/>
      <c r="FI35" s="431"/>
      <c r="FJ35" s="431"/>
      <c r="FK35" s="431"/>
      <c r="FL35" s="431"/>
      <c r="FM35" s="431"/>
      <c r="FN35" s="431"/>
      <c r="FO35" s="431"/>
      <c r="FP35" s="431"/>
      <c r="FQ35" s="431"/>
      <c r="FR35" s="431"/>
      <c r="FS35" s="431"/>
      <c r="FT35" s="431"/>
      <c r="FU35" s="431"/>
      <c r="FV35" s="431"/>
      <c r="FW35" s="431"/>
      <c r="FX35" s="431"/>
      <c r="FY35" s="431"/>
      <c r="FZ35" s="431"/>
      <c r="GA35" s="431"/>
      <c r="GB35" s="431"/>
      <c r="GC35" s="431"/>
      <c r="GD35" s="431"/>
      <c r="GE35" s="431"/>
      <c r="GF35" s="431"/>
      <c r="GG35" s="431"/>
      <c r="GH35" s="431"/>
      <c r="GI35" s="431"/>
      <c r="GJ35" s="431"/>
      <c r="GK35" s="431"/>
      <c r="GL35" s="431"/>
      <c r="GM35" s="431"/>
      <c r="GN35" s="431"/>
      <c r="GO35" s="431"/>
      <c r="GP35" s="431"/>
      <c r="GQ35" s="431"/>
      <c r="GR35" s="431"/>
      <c r="GS35" s="431"/>
      <c r="GT35" s="431"/>
      <c r="GU35" s="431"/>
      <c r="GV35" s="431"/>
    </row>
    <row r="36" spans="1:204">
      <c r="A36" s="430"/>
      <c r="B36" s="430"/>
      <c r="C36" s="430"/>
      <c r="D36" s="430"/>
      <c r="E36" s="534" t="s">
        <v>183</v>
      </c>
      <c r="F36" s="534"/>
      <c r="G36" s="534" t="s">
        <v>183</v>
      </c>
      <c r="H36" s="534"/>
      <c r="I36" s="534" t="s">
        <v>183</v>
      </c>
      <c r="J36" s="534"/>
      <c r="K36" s="534" t="s">
        <v>183</v>
      </c>
      <c r="L36" s="534"/>
      <c r="M36" s="534" t="s">
        <v>183</v>
      </c>
      <c r="N36" s="534"/>
      <c r="O36" s="534" t="s">
        <v>183</v>
      </c>
      <c r="P36" s="534"/>
      <c r="Q36" s="534" t="s">
        <v>183</v>
      </c>
      <c r="R36" s="534"/>
      <c r="S36" s="534" t="s">
        <v>183</v>
      </c>
      <c r="T36" s="534"/>
      <c r="U36" s="534" t="s">
        <v>183</v>
      </c>
      <c r="V36" s="534"/>
      <c r="W36" s="534" t="s">
        <v>183</v>
      </c>
      <c r="X36" s="534"/>
      <c r="Y36" s="534" t="s">
        <v>183</v>
      </c>
      <c r="Z36" s="534"/>
      <c r="AA36" s="534" t="s">
        <v>183</v>
      </c>
      <c r="AB36" s="534"/>
      <c r="AC36" s="534" t="s">
        <v>183</v>
      </c>
      <c r="AD36" s="534"/>
      <c r="AE36" s="534" t="s">
        <v>183</v>
      </c>
      <c r="AF36" s="534"/>
      <c r="AG36" s="534" t="s">
        <v>183</v>
      </c>
      <c r="AH36" s="534"/>
      <c r="AI36" s="534" t="s">
        <v>183</v>
      </c>
      <c r="AJ36" s="534"/>
      <c r="AK36" s="534" t="s">
        <v>183</v>
      </c>
      <c r="AL36" s="534"/>
      <c r="AM36" s="534" t="s">
        <v>183</v>
      </c>
      <c r="AN36" s="534"/>
      <c r="AO36" s="534" t="s">
        <v>183</v>
      </c>
      <c r="AP36" s="534"/>
      <c r="AQ36" s="534" t="s">
        <v>183</v>
      </c>
      <c r="AR36" s="534"/>
      <c r="AS36" s="534" t="s">
        <v>183</v>
      </c>
      <c r="AT36" s="534"/>
      <c r="AU36" s="534" t="s">
        <v>183</v>
      </c>
      <c r="AV36" s="534"/>
      <c r="AW36" s="534" t="s">
        <v>183</v>
      </c>
      <c r="AX36" s="534"/>
      <c r="AY36" s="534" t="s">
        <v>183</v>
      </c>
      <c r="AZ36" s="534"/>
      <c r="BA36" s="534" t="s">
        <v>183</v>
      </c>
      <c r="BB36" s="534"/>
      <c r="BC36" s="534" t="s">
        <v>183</v>
      </c>
      <c r="BD36" s="534"/>
      <c r="BE36" s="534" t="s">
        <v>183</v>
      </c>
      <c r="BF36" s="534"/>
      <c r="BG36" s="534" t="s">
        <v>183</v>
      </c>
      <c r="BH36" s="534"/>
      <c r="BI36" s="534" t="s">
        <v>183</v>
      </c>
      <c r="BJ36" s="534"/>
      <c r="BK36" s="534" t="s">
        <v>183</v>
      </c>
      <c r="BL36" s="534"/>
      <c r="BM36" s="543" t="s">
        <v>183</v>
      </c>
      <c r="BN36" s="543"/>
      <c r="BO36" s="534" t="s">
        <v>183</v>
      </c>
      <c r="BP36" s="534"/>
      <c r="BQ36" s="534" t="s">
        <v>183</v>
      </c>
      <c r="BR36" s="534"/>
      <c r="BS36" s="534" t="s">
        <v>183</v>
      </c>
      <c r="BT36" s="534"/>
      <c r="BU36" s="534" t="s">
        <v>183</v>
      </c>
      <c r="BV36" s="534"/>
      <c r="BW36" s="534" t="s">
        <v>183</v>
      </c>
      <c r="BX36" s="534"/>
      <c r="BY36" s="534" t="s">
        <v>183</v>
      </c>
      <c r="BZ36" s="534"/>
      <c r="CA36" s="534" t="s">
        <v>183</v>
      </c>
      <c r="CB36" s="534"/>
      <c r="CC36" s="534" t="s">
        <v>183</v>
      </c>
      <c r="CD36" s="534"/>
      <c r="CE36" s="534" t="s">
        <v>183</v>
      </c>
      <c r="CF36" s="534"/>
      <c r="CG36" s="534" t="s">
        <v>183</v>
      </c>
      <c r="CH36" s="534"/>
      <c r="CI36" s="534" t="s">
        <v>183</v>
      </c>
      <c r="CJ36" s="534"/>
      <c r="CK36" s="534" t="s">
        <v>183</v>
      </c>
      <c r="CL36" s="534"/>
      <c r="CM36" s="534" t="s">
        <v>183</v>
      </c>
      <c r="CN36" s="534"/>
      <c r="CO36" s="534" t="s">
        <v>183</v>
      </c>
      <c r="CP36" s="534"/>
      <c r="CQ36" s="534" t="s">
        <v>183</v>
      </c>
      <c r="CR36" s="534"/>
      <c r="CS36" s="534" t="s">
        <v>183</v>
      </c>
      <c r="CT36" s="534"/>
      <c r="CU36" s="543" t="s">
        <v>183</v>
      </c>
      <c r="CV36" s="543"/>
      <c r="CW36" s="534" t="s">
        <v>183</v>
      </c>
      <c r="CX36" s="534"/>
      <c r="CY36" s="534" t="s">
        <v>183</v>
      </c>
      <c r="CZ36" s="534"/>
      <c r="DA36" s="534" t="s">
        <v>183</v>
      </c>
      <c r="DB36" s="534"/>
      <c r="DC36" s="534" t="s">
        <v>183</v>
      </c>
      <c r="DD36" s="534"/>
      <c r="DE36" s="534" t="s">
        <v>183</v>
      </c>
      <c r="DF36" s="534"/>
      <c r="DG36" s="534" t="s">
        <v>183</v>
      </c>
      <c r="DH36" s="534"/>
      <c r="DI36" s="534" t="s">
        <v>183</v>
      </c>
      <c r="DJ36" s="534"/>
      <c r="DK36" s="534" t="s">
        <v>183</v>
      </c>
      <c r="DL36" s="534"/>
      <c r="DM36" s="534" t="s">
        <v>183</v>
      </c>
      <c r="DN36" s="534"/>
      <c r="DO36" s="534" t="s">
        <v>183</v>
      </c>
      <c r="DP36" s="534"/>
      <c r="DQ36" s="534" t="s">
        <v>183</v>
      </c>
      <c r="DR36" s="534"/>
      <c r="DS36" s="534" t="s">
        <v>183</v>
      </c>
      <c r="DT36" s="534"/>
      <c r="DU36" s="534" t="s">
        <v>183</v>
      </c>
      <c r="DV36" s="534"/>
      <c r="DW36" s="534" t="s">
        <v>183</v>
      </c>
      <c r="DX36" s="534"/>
      <c r="DY36" s="534" t="s">
        <v>183</v>
      </c>
      <c r="DZ36" s="534"/>
      <c r="EA36" s="534" t="s">
        <v>183</v>
      </c>
      <c r="EB36" s="534"/>
      <c r="EC36" s="534" t="s">
        <v>183</v>
      </c>
      <c r="ED36" s="534"/>
      <c r="EE36" s="534" t="s">
        <v>183</v>
      </c>
      <c r="EF36" s="534"/>
      <c r="EG36" s="534" t="s">
        <v>183</v>
      </c>
      <c r="EH36" s="534"/>
      <c r="EI36" s="534" t="s">
        <v>183</v>
      </c>
      <c r="EJ36" s="534"/>
      <c r="EK36" s="534" t="s">
        <v>183</v>
      </c>
      <c r="EL36" s="534"/>
      <c r="EM36" s="534" t="s">
        <v>183</v>
      </c>
      <c r="EN36" s="534"/>
      <c r="EO36" s="534" t="s">
        <v>183</v>
      </c>
      <c r="EP36" s="534"/>
      <c r="EQ36" s="543" t="s">
        <v>183</v>
      </c>
      <c r="ER36" s="543"/>
      <c r="ES36" s="534" t="s">
        <v>183</v>
      </c>
      <c r="ET36" s="534"/>
      <c r="EU36" s="534" t="s">
        <v>183</v>
      </c>
      <c r="EV36" s="534"/>
      <c r="EW36" s="534" t="s">
        <v>183</v>
      </c>
      <c r="EX36" s="534"/>
      <c r="EY36" s="534" t="s">
        <v>183</v>
      </c>
      <c r="EZ36" s="534"/>
      <c r="FA36" s="534" t="s">
        <v>183</v>
      </c>
      <c r="FB36" s="534"/>
      <c r="FC36" s="534" t="s">
        <v>183</v>
      </c>
      <c r="FD36" s="534"/>
      <c r="FE36" s="534" t="s">
        <v>183</v>
      </c>
      <c r="FF36" s="534"/>
      <c r="FG36" s="534" t="s">
        <v>183</v>
      </c>
      <c r="FH36" s="534"/>
      <c r="FI36" s="534" t="s">
        <v>183</v>
      </c>
      <c r="FJ36" s="534"/>
      <c r="FK36" s="534" t="s">
        <v>183</v>
      </c>
      <c r="FL36" s="534"/>
      <c r="FM36" s="534" t="s">
        <v>183</v>
      </c>
      <c r="FN36" s="534"/>
      <c r="FO36" s="534" t="s">
        <v>183</v>
      </c>
      <c r="FP36" s="534"/>
      <c r="FQ36" s="534" t="s">
        <v>183</v>
      </c>
      <c r="FR36" s="534"/>
      <c r="FS36" s="534" t="s">
        <v>183</v>
      </c>
      <c r="FT36" s="534"/>
      <c r="FU36" s="534" t="s">
        <v>183</v>
      </c>
      <c r="FV36" s="534"/>
      <c r="FW36" s="534" t="s">
        <v>183</v>
      </c>
      <c r="FX36" s="534"/>
      <c r="FY36" s="534" t="s">
        <v>183</v>
      </c>
      <c r="FZ36" s="534"/>
      <c r="GA36" s="534" t="s">
        <v>183</v>
      </c>
      <c r="GB36" s="534"/>
      <c r="GC36" s="534" t="s">
        <v>183</v>
      </c>
      <c r="GD36" s="534"/>
      <c r="GE36" s="534" t="s">
        <v>183</v>
      </c>
      <c r="GF36" s="534"/>
      <c r="GG36" s="534" t="s">
        <v>183</v>
      </c>
      <c r="GH36" s="534"/>
      <c r="GI36" s="534" t="s">
        <v>183</v>
      </c>
      <c r="GJ36" s="534"/>
      <c r="GK36" s="534" t="s">
        <v>183</v>
      </c>
      <c r="GL36" s="534"/>
      <c r="GM36" s="534" t="s">
        <v>183</v>
      </c>
      <c r="GN36" s="534"/>
      <c r="GO36" s="534" t="s">
        <v>183</v>
      </c>
      <c r="GP36" s="534"/>
      <c r="GQ36" s="534" t="s">
        <v>183</v>
      </c>
      <c r="GR36" s="534"/>
      <c r="GS36" s="534" t="s">
        <v>183</v>
      </c>
      <c r="GT36" s="534"/>
      <c r="GU36" s="534" t="s">
        <v>183</v>
      </c>
      <c r="GV36" s="534"/>
    </row>
    <row r="37" spans="1:204">
      <c r="A37" s="430"/>
      <c r="B37" s="430"/>
      <c r="C37" s="430"/>
      <c r="D37" s="430"/>
      <c r="E37" s="430"/>
      <c r="F37" s="430"/>
      <c r="G37" s="430"/>
      <c r="H37" s="430"/>
      <c r="I37" s="430"/>
      <c r="J37" s="430"/>
      <c r="K37" s="430"/>
      <c r="L37" s="430"/>
      <c r="M37" s="430"/>
      <c r="N37" s="430"/>
      <c r="O37" s="430"/>
      <c r="P37" s="430"/>
      <c r="Q37" s="430"/>
      <c r="R37" s="430"/>
      <c r="S37" s="430"/>
      <c r="T37" s="430"/>
      <c r="U37" s="430"/>
      <c r="V37" s="430"/>
      <c r="W37" s="430"/>
      <c r="X37" s="430"/>
      <c r="Y37" s="430"/>
      <c r="Z37" s="430"/>
      <c r="AA37" s="430"/>
      <c r="AB37" s="430"/>
      <c r="AC37" s="430"/>
      <c r="AD37" s="430"/>
      <c r="AE37" s="430"/>
      <c r="AF37" s="430"/>
      <c r="AG37" s="430"/>
      <c r="AH37" s="430"/>
      <c r="AI37" s="430"/>
      <c r="AJ37" s="430"/>
      <c r="AK37" s="430"/>
      <c r="AL37" s="430"/>
      <c r="AM37" s="430"/>
      <c r="AN37" s="430"/>
      <c r="AO37" s="430"/>
      <c r="AP37" s="430"/>
      <c r="AQ37" s="430"/>
      <c r="AR37" s="430"/>
      <c r="AS37" s="430"/>
      <c r="AT37" s="430"/>
      <c r="AU37" s="430"/>
      <c r="AV37" s="430"/>
      <c r="AW37" s="430"/>
      <c r="AX37" s="430"/>
      <c r="AY37" s="430"/>
      <c r="AZ37" s="430"/>
      <c r="BA37" s="430"/>
      <c r="BB37" s="430"/>
      <c r="BC37" s="430"/>
      <c r="BD37" s="430"/>
      <c r="BE37" s="430"/>
      <c r="BF37" s="430"/>
      <c r="BG37" s="430"/>
      <c r="BH37" s="430"/>
      <c r="BI37" s="430"/>
      <c r="BJ37" s="430"/>
      <c r="BK37" s="430"/>
      <c r="BL37" s="430"/>
      <c r="BM37" s="430"/>
      <c r="BN37" s="430"/>
      <c r="BO37" s="430"/>
      <c r="BP37" s="430"/>
      <c r="BQ37" s="430"/>
      <c r="BR37" s="430"/>
      <c r="BS37" s="430"/>
      <c r="BT37" s="430"/>
      <c r="BU37" s="430"/>
      <c r="BV37" s="430"/>
      <c r="BW37" s="430"/>
      <c r="BX37" s="430"/>
      <c r="BY37" s="430"/>
      <c r="BZ37" s="430"/>
      <c r="CA37" s="430"/>
      <c r="CB37" s="430"/>
      <c r="CC37" s="430"/>
      <c r="CD37" s="430"/>
      <c r="CE37" s="430"/>
      <c r="CF37" s="430"/>
      <c r="CG37" s="430"/>
      <c r="CH37" s="430"/>
      <c r="CI37" s="430"/>
      <c r="CJ37" s="430"/>
      <c r="CK37" s="430"/>
      <c r="CL37" s="430"/>
      <c r="CM37" s="430"/>
      <c r="CN37" s="430"/>
      <c r="CO37" s="430"/>
      <c r="CP37" s="430"/>
      <c r="CQ37" s="430"/>
      <c r="CR37" s="430"/>
      <c r="CS37" s="430"/>
      <c r="CT37" s="430"/>
      <c r="CU37" s="430"/>
      <c r="CV37" s="430"/>
      <c r="CW37" s="430"/>
      <c r="CX37" s="430"/>
      <c r="CY37" s="430"/>
      <c r="CZ37" s="430"/>
      <c r="DA37" s="430"/>
      <c r="DB37" s="430"/>
      <c r="DC37" s="430"/>
      <c r="DD37" s="430"/>
      <c r="DE37" s="430"/>
      <c r="DF37" s="430"/>
      <c r="DG37" s="430"/>
      <c r="DH37" s="430"/>
      <c r="DI37" s="430"/>
      <c r="DJ37" s="430"/>
      <c r="DK37" s="430"/>
      <c r="DL37" s="430"/>
      <c r="DM37" s="430"/>
      <c r="DN37" s="430"/>
      <c r="DO37" s="430"/>
      <c r="DP37" s="430"/>
      <c r="DQ37" s="430"/>
      <c r="DR37" s="430"/>
      <c r="DS37" s="430"/>
      <c r="DT37" s="430"/>
      <c r="DU37" s="430"/>
      <c r="DV37" s="430"/>
      <c r="DW37" s="430"/>
      <c r="DX37" s="430"/>
      <c r="DY37" s="430"/>
      <c r="DZ37" s="430"/>
      <c r="EA37" s="430"/>
      <c r="EB37" s="430"/>
      <c r="EC37" s="430"/>
      <c r="ED37" s="430"/>
      <c r="EE37" s="430"/>
      <c r="EF37" s="430"/>
      <c r="EG37" s="430"/>
      <c r="EH37" s="430"/>
      <c r="EI37" s="430"/>
      <c r="EJ37" s="430"/>
      <c r="EK37" s="430"/>
      <c r="EL37" s="430"/>
      <c r="EM37" s="430"/>
      <c r="EN37" s="430"/>
      <c r="EO37" s="430"/>
      <c r="EP37" s="430"/>
      <c r="EQ37" s="430"/>
      <c r="ER37" s="430"/>
      <c r="ES37" s="430"/>
      <c r="ET37" s="430"/>
      <c r="EU37" s="430"/>
      <c r="EV37" s="430"/>
      <c r="EW37" s="430"/>
      <c r="EX37" s="430"/>
      <c r="EY37" s="430"/>
      <c r="EZ37" s="430"/>
      <c r="FA37" s="430"/>
      <c r="FB37" s="430"/>
      <c r="FC37" s="430"/>
      <c r="FD37" s="430"/>
      <c r="FE37" s="430"/>
      <c r="FF37" s="430"/>
      <c r="FG37" s="430"/>
      <c r="FH37" s="430"/>
      <c r="FI37" s="430"/>
      <c r="FJ37" s="430"/>
      <c r="FK37" s="430"/>
      <c r="FL37" s="430"/>
      <c r="FM37" s="430"/>
      <c r="FN37" s="430"/>
      <c r="FO37" s="430"/>
      <c r="FP37" s="430"/>
      <c r="FQ37" s="430"/>
      <c r="FR37" s="430"/>
      <c r="FS37" s="430"/>
      <c r="FT37" s="430"/>
      <c r="FU37" s="430"/>
      <c r="FV37" s="430"/>
      <c r="FW37" s="430"/>
      <c r="FX37" s="430"/>
      <c r="FY37" s="430"/>
      <c r="FZ37" s="430"/>
      <c r="GA37" s="430"/>
      <c r="GB37" s="430"/>
      <c r="GC37" s="430"/>
      <c r="GD37" s="430"/>
      <c r="GE37" s="430"/>
      <c r="GF37" s="430"/>
      <c r="GG37" s="430"/>
      <c r="GH37" s="430"/>
      <c r="GI37" s="430"/>
      <c r="GJ37" s="430"/>
      <c r="GK37" s="430"/>
      <c r="GL37" s="430"/>
      <c r="GM37" s="430"/>
      <c r="GN37" s="430"/>
      <c r="GO37" s="430"/>
      <c r="GP37" s="430"/>
      <c r="GQ37" s="430"/>
      <c r="GR37" s="430"/>
      <c r="GS37" s="430"/>
      <c r="GT37" s="430"/>
      <c r="GU37" s="430"/>
      <c r="GV37" s="430"/>
    </row>
    <row r="38" spans="1:204">
      <c r="A38" s="430"/>
      <c r="B38" s="430"/>
      <c r="C38" s="430"/>
      <c r="D38" s="430"/>
      <c r="E38" s="430"/>
      <c r="F38" s="430"/>
      <c r="G38" s="430"/>
      <c r="H38" s="430"/>
      <c r="I38" s="430"/>
      <c r="J38" s="430"/>
      <c r="K38" s="430"/>
      <c r="L38" s="430"/>
      <c r="M38" s="430"/>
      <c r="N38" s="430"/>
      <c r="O38" s="430"/>
      <c r="P38" s="430"/>
      <c r="Q38" s="430"/>
      <c r="R38" s="430"/>
      <c r="S38" s="430"/>
      <c r="T38" s="430"/>
      <c r="U38" s="430"/>
      <c r="V38" s="430"/>
      <c r="W38" s="430"/>
      <c r="X38" s="430"/>
      <c r="Y38" s="430"/>
      <c r="Z38" s="430"/>
      <c r="AA38" s="430"/>
      <c r="AB38" s="430"/>
      <c r="AC38" s="430"/>
      <c r="AD38" s="430"/>
      <c r="AE38" s="430"/>
      <c r="AF38" s="430"/>
      <c r="AG38" s="430"/>
      <c r="AH38" s="430"/>
      <c r="AI38" s="430"/>
      <c r="AJ38" s="430"/>
      <c r="AK38" s="430"/>
      <c r="AL38" s="430"/>
      <c r="AM38" s="430"/>
      <c r="AN38" s="430"/>
      <c r="AO38" s="430"/>
      <c r="AP38" s="430"/>
      <c r="AQ38" s="430"/>
      <c r="AR38" s="430"/>
      <c r="AS38" s="430"/>
      <c r="AT38" s="430"/>
      <c r="AU38" s="430"/>
      <c r="AV38" s="430"/>
      <c r="AW38" s="430"/>
      <c r="AX38" s="430"/>
      <c r="AY38" s="430"/>
      <c r="AZ38" s="430"/>
      <c r="BA38" s="430"/>
      <c r="BB38" s="430"/>
      <c r="BC38" s="430"/>
      <c r="BD38" s="430"/>
      <c r="BE38" s="430"/>
      <c r="BF38" s="430"/>
      <c r="BG38" s="430"/>
      <c r="BH38" s="430"/>
      <c r="BI38" s="430"/>
      <c r="BJ38" s="430"/>
      <c r="BK38" s="430"/>
      <c r="BL38" s="430"/>
      <c r="BM38" s="430"/>
      <c r="BN38" s="430"/>
      <c r="BO38" s="430"/>
      <c r="BP38" s="430"/>
      <c r="BQ38" s="430"/>
      <c r="BR38" s="430"/>
      <c r="BS38" s="430"/>
      <c r="BT38" s="430"/>
      <c r="BU38" s="430"/>
      <c r="BV38" s="430"/>
      <c r="BW38" s="430"/>
      <c r="BX38" s="430"/>
      <c r="BY38" s="430"/>
      <c r="BZ38" s="430"/>
      <c r="CA38" s="430"/>
      <c r="CB38" s="430"/>
      <c r="CC38" s="430"/>
      <c r="CD38" s="430"/>
      <c r="CE38" s="430"/>
      <c r="CF38" s="430"/>
      <c r="CG38" s="430"/>
      <c r="CH38" s="430"/>
      <c r="CI38" s="430"/>
      <c r="CJ38" s="430"/>
      <c r="CK38" s="430"/>
      <c r="CL38" s="430"/>
      <c r="CM38" s="430"/>
      <c r="CN38" s="430"/>
      <c r="CO38" s="430"/>
      <c r="CP38" s="430"/>
      <c r="CQ38" s="430"/>
      <c r="CR38" s="430"/>
      <c r="CS38" s="430"/>
      <c r="CT38" s="430"/>
      <c r="CU38" s="430"/>
      <c r="CV38" s="430"/>
      <c r="CW38" s="430"/>
      <c r="CX38" s="430"/>
      <c r="CY38" s="430"/>
      <c r="CZ38" s="430"/>
      <c r="DA38" s="430"/>
      <c r="DB38" s="430"/>
      <c r="DC38" s="430"/>
      <c r="DD38" s="430"/>
      <c r="DE38" s="430"/>
      <c r="DF38" s="430"/>
      <c r="DG38" s="430"/>
      <c r="DH38" s="430"/>
      <c r="DI38" s="430"/>
      <c r="DJ38" s="430"/>
      <c r="DK38" s="430"/>
      <c r="DL38" s="430"/>
      <c r="DM38" s="430"/>
      <c r="DN38" s="430"/>
      <c r="DO38" s="430"/>
      <c r="DP38" s="430"/>
      <c r="DQ38" s="430"/>
      <c r="DR38" s="430"/>
      <c r="DS38" s="430"/>
      <c r="DT38" s="430"/>
      <c r="DU38" s="430"/>
      <c r="DV38" s="430"/>
      <c r="DW38" s="430"/>
      <c r="DX38" s="430"/>
      <c r="DY38" s="430"/>
      <c r="DZ38" s="430"/>
      <c r="EA38" s="430"/>
      <c r="EB38" s="430"/>
      <c r="EC38" s="430"/>
      <c r="ED38" s="430"/>
      <c r="EE38" s="430"/>
      <c r="EF38" s="430"/>
      <c r="EG38" s="430"/>
      <c r="EH38" s="430"/>
      <c r="EI38" s="430"/>
      <c r="EJ38" s="430"/>
      <c r="EK38" s="430"/>
      <c r="EL38" s="430"/>
      <c r="EM38" s="430"/>
      <c r="EN38" s="430"/>
      <c r="EO38" s="430"/>
      <c r="EP38" s="430"/>
      <c r="EQ38" s="430"/>
      <c r="ER38" s="430"/>
      <c r="ES38" s="430"/>
      <c r="ET38" s="430"/>
      <c r="EU38" s="430"/>
      <c r="EV38" s="430"/>
      <c r="EW38" s="430"/>
      <c r="EX38" s="430"/>
      <c r="EY38" s="430"/>
      <c r="EZ38" s="430"/>
      <c r="FA38" s="430"/>
      <c r="FB38" s="430"/>
      <c r="FC38" s="430"/>
      <c r="FD38" s="430"/>
      <c r="FE38" s="430"/>
      <c r="FF38" s="430"/>
      <c r="FG38" s="430"/>
      <c r="FH38" s="430"/>
      <c r="FI38" s="430"/>
      <c r="FJ38" s="430"/>
      <c r="FK38" s="430"/>
      <c r="FL38" s="430"/>
      <c r="FM38" s="430"/>
      <c r="FN38" s="430"/>
      <c r="FO38" s="430"/>
      <c r="FP38" s="430"/>
      <c r="FQ38" s="430"/>
      <c r="FR38" s="430"/>
      <c r="FS38" s="430"/>
      <c r="FT38" s="430"/>
      <c r="FU38" s="430"/>
      <c r="FV38" s="430"/>
      <c r="FW38" s="430"/>
      <c r="FX38" s="430"/>
      <c r="FY38" s="430"/>
      <c r="FZ38" s="430"/>
      <c r="GA38" s="430"/>
      <c r="GB38" s="430"/>
      <c r="GC38" s="430"/>
      <c r="GD38" s="430"/>
      <c r="GE38" s="430"/>
      <c r="GF38" s="430"/>
      <c r="GG38" s="430"/>
      <c r="GH38" s="430"/>
      <c r="GI38" s="430"/>
      <c r="GJ38" s="430"/>
      <c r="GK38" s="430"/>
      <c r="GL38" s="430"/>
      <c r="GM38" s="430"/>
      <c r="GN38" s="430"/>
      <c r="GO38" s="430"/>
      <c r="GP38" s="430"/>
      <c r="GQ38" s="430"/>
      <c r="GR38" s="430"/>
      <c r="GS38" s="430"/>
      <c r="GT38" s="430"/>
      <c r="GU38" s="430"/>
      <c r="GV38" s="430"/>
    </row>
  </sheetData>
  <sheetProtection algorithmName="SHA-512" hashValue="P5ETjZbH4t62umESBg/os949vOsRcXP0FM4fHfRn/etd4haGrDhA99+hN9cyVovyyOzBzzVfyw4x2OZUaArCcQ==" saltValue="EI49DW1Xhw19YGNlv+D62Q==" spinCount="100000" sheet="1" objects="1" scenarios="1"/>
  <mergeCells count="206">
    <mergeCell ref="GS5:GT6"/>
    <mergeCell ref="GS36:GT36"/>
    <mergeCell ref="GU5:GV6"/>
    <mergeCell ref="GU36:GV36"/>
    <mergeCell ref="GM5:GN6"/>
    <mergeCell ref="GM36:GN36"/>
    <mergeCell ref="GO5:GP6"/>
    <mergeCell ref="GO36:GP36"/>
    <mergeCell ref="GQ5:GR6"/>
    <mergeCell ref="GQ36:GR36"/>
    <mergeCell ref="GG5:GH6"/>
    <mergeCell ref="GG36:GH36"/>
    <mergeCell ref="GI5:GJ6"/>
    <mergeCell ref="GI36:GJ36"/>
    <mergeCell ref="GK5:GL6"/>
    <mergeCell ref="GK36:GL36"/>
    <mergeCell ref="GA5:GB6"/>
    <mergeCell ref="GA36:GB36"/>
    <mergeCell ref="GC5:GD6"/>
    <mergeCell ref="GC36:GD36"/>
    <mergeCell ref="GE5:GF6"/>
    <mergeCell ref="GE36:GF36"/>
    <mergeCell ref="FU5:FV6"/>
    <mergeCell ref="FU36:FV36"/>
    <mergeCell ref="FW5:FX6"/>
    <mergeCell ref="FW36:FX36"/>
    <mergeCell ref="FY5:FZ6"/>
    <mergeCell ref="FY36:FZ36"/>
    <mergeCell ref="FO5:FP6"/>
    <mergeCell ref="FO36:FP36"/>
    <mergeCell ref="FQ5:FR6"/>
    <mergeCell ref="FQ36:FR36"/>
    <mergeCell ref="FS5:FT6"/>
    <mergeCell ref="FS36:FT36"/>
    <mergeCell ref="FI5:FJ6"/>
    <mergeCell ref="FI36:FJ36"/>
    <mergeCell ref="FK5:FL6"/>
    <mergeCell ref="FK36:FL36"/>
    <mergeCell ref="FM5:FN6"/>
    <mergeCell ref="FM36:FN36"/>
    <mergeCell ref="FC5:FD6"/>
    <mergeCell ref="FC36:FD36"/>
    <mergeCell ref="FE5:FF6"/>
    <mergeCell ref="FE36:FF36"/>
    <mergeCell ref="FG5:FH6"/>
    <mergeCell ref="FG36:FH36"/>
    <mergeCell ref="EW5:EX6"/>
    <mergeCell ref="EW36:EX36"/>
    <mergeCell ref="EY5:EZ6"/>
    <mergeCell ref="EY36:EZ36"/>
    <mergeCell ref="FA5:FB6"/>
    <mergeCell ref="FA36:FB36"/>
    <mergeCell ref="EQ5:ER6"/>
    <mergeCell ref="EQ36:ER36"/>
    <mergeCell ref="ES5:ET6"/>
    <mergeCell ref="ES36:ET36"/>
    <mergeCell ref="EU5:EV6"/>
    <mergeCell ref="EU36:EV36"/>
    <mergeCell ref="EK5:EL6"/>
    <mergeCell ref="EK36:EL36"/>
    <mergeCell ref="EM5:EN6"/>
    <mergeCell ref="EM36:EN36"/>
    <mergeCell ref="EO5:EP6"/>
    <mergeCell ref="EO36:EP36"/>
    <mergeCell ref="EE5:EF6"/>
    <mergeCell ref="EE36:EF36"/>
    <mergeCell ref="EG5:EH6"/>
    <mergeCell ref="EG36:EH36"/>
    <mergeCell ref="EI5:EJ6"/>
    <mergeCell ref="EI36:EJ36"/>
    <mergeCell ref="DY5:DZ6"/>
    <mergeCell ref="DY36:DZ36"/>
    <mergeCell ref="EA5:EB6"/>
    <mergeCell ref="EA36:EB36"/>
    <mergeCell ref="EC5:ED6"/>
    <mergeCell ref="EC36:ED36"/>
    <mergeCell ref="DS5:DT6"/>
    <mergeCell ref="DS36:DT36"/>
    <mergeCell ref="DU5:DV6"/>
    <mergeCell ref="DU36:DV36"/>
    <mergeCell ref="DW5:DX6"/>
    <mergeCell ref="DW36:DX36"/>
    <mergeCell ref="DM5:DN6"/>
    <mergeCell ref="DM36:DN36"/>
    <mergeCell ref="DO5:DP6"/>
    <mergeCell ref="DO36:DP36"/>
    <mergeCell ref="DQ5:DR6"/>
    <mergeCell ref="DQ36:DR36"/>
    <mergeCell ref="DG5:DH6"/>
    <mergeCell ref="DG36:DH36"/>
    <mergeCell ref="DI5:DJ6"/>
    <mergeCell ref="DI36:DJ36"/>
    <mergeCell ref="DK5:DL6"/>
    <mergeCell ref="DK36:DL36"/>
    <mergeCell ref="DA5:DB6"/>
    <mergeCell ref="DA36:DB36"/>
    <mergeCell ref="DC5:DD6"/>
    <mergeCell ref="DC36:DD36"/>
    <mergeCell ref="DE5:DF6"/>
    <mergeCell ref="DE36:DF36"/>
    <mergeCell ref="CU5:CV6"/>
    <mergeCell ref="CU36:CV36"/>
    <mergeCell ref="CW5:CX6"/>
    <mergeCell ref="CW36:CX36"/>
    <mergeCell ref="CY5:CZ6"/>
    <mergeCell ref="CY36:CZ36"/>
    <mergeCell ref="CO5:CP6"/>
    <mergeCell ref="CO36:CP36"/>
    <mergeCell ref="CQ5:CR6"/>
    <mergeCell ref="CQ36:CR36"/>
    <mergeCell ref="CS5:CT6"/>
    <mergeCell ref="CS36:CT36"/>
    <mergeCell ref="CI5:CJ6"/>
    <mergeCell ref="CI36:CJ36"/>
    <mergeCell ref="CK5:CL6"/>
    <mergeCell ref="CK36:CL36"/>
    <mergeCell ref="CM5:CN6"/>
    <mergeCell ref="CM36:CN36"/>
    <mergeCell ref="CC5:CD6"/>
    <mergeCell ref="CC36:CD36"/>
    <mergeCell ref="CE5:CF6"/>
    <mergeCell ref="CE36:CF36"/>
    <mergeCell ref="CG5:CH6"/>
    <mergeCell ref="CG36:CH36"/>
    <mergeCell ref="BW5:BX6"/>
    <mergeCell ref="BW36:BX36"/>
    <mergeCell ref="BY5:BZ6"/>
    <mergeCell ref="BY36:BZ36"/>
    <mergeCell ref="CA5:CB6"/>
    <mergeCell ref="CA36:CB36"/>
    <mergeCell ref="BQ5:BR6"/>
    <mergeCell ref="BQ36:BR36"/>
    <mergeCell ref="BS5:BT6"/>
    <mergeCell ref="BS36:BT36"/>
    <mergeCell ref="BU5:BV6"/>
    <mergeCell ref="BU36:BV36"/>
    <mergeCell ref="BI5:BJ6"/>
    <mergeCell ref="BI36:BJ36"/>
    <mergeCell ref="BM5:BN6"/>
    <mergeCell ref="BM36:BN36"/>
    <mergeCell ref="BO5:BP6"/>
    <mergeCell ref="BO36:BP36"/>
    <mergeCell ref="BK5:BL6"/>
    <mergeCell ref="BK36:BL36"/>
    <mergeCell ref="BC5:BD6"/>
    <mergeCell ref="BC36:BD36"/>
    <mergeCell ref="BE5:BF6"/>
    <mergeCell ref="BE36:BF36"/>
    <mergeCell ref="BG5:BH6"/>
    <mergeCell ref="BG36:BH36"/>
    <mergeCell ref="AY5:AZ6"/>
    <mergeCell ref="AY36:AZ36"/>
    <mergeCell ref="BA5:BB6"/>
    <mergeCell ref="BA36:BB36"/>
    <mergeCell ref="AS5:AT6"/>
    <mergeCell ref="AS36:AT36"/>
    <mergeCell ref="AU5:AV6"/>
    <mergeCell ref="AU36:AV36"/>
    <mergeCell ref="AW5:AX6"/>
    <mergeCell ref="AW36:AX36"/>
    <mergeCell ref="AM5:AN6"/>
    <mergeCell ref="AM36:AN36"/>
    <mergeCell ref="AO5:AP6"/>
    <mergeCell ref="AO36:AP36"/>
    <mergeCell ref="AQ5:AR6"/>
    <mergeCell ref="AQ36:AR36"/>
    <mergeCell ref="AG5:AH6"/>
    <mergeCell ref="AG36:AH36"/>
    <mergeCell ref="AI5:AJ6"/>
    <mergeCell ref="AI36:AJ36"/>
    <mergeCell ref="AK5:AL6"/>
    <mergeCell ref="AK36:AL36"/>
    <mergeCell ref="AA5:AB6"/>
    <mergeCell ref="AA36:AB36"/>
    <mergeCell ref="AC5:AD6"/>
    <mergeCell ref="AC36:AD36"/>
    <mergeCell ref="AE5:AF6"/>
    <mergeCell ref="AE36:AF36"/>
    <mergeCell ref="U5:V6"/>
    <mergeCell ref="U36:V36"/>
    <mergeCell ref="W5:X6"/>
    <mergeCell ref="W36:X36"/>
    <mergeCell ref="Y5:Z6"/>
    <mergeCell ref="Y36:Z36"/>
    <mergeCell ref="O5:P6"/>
    <mergeCell ref="O36:P36"/>
    <mergeCell ref="Q5:R6"/>
    <mergeCell ref="Q36:R36"/>
    <mergeCell ref="S5:T6"/>
    <mergeCell ref="S36:T36"/>
    <mergeCell ref="B2:D2"/>
    <mergeCell ref="B5:C6"/>
    <mergeCell ref="C7:D7"/>
    <mergeCell ref="C14:D14"/>
    <mergeCell ref="I5:J6"/>
    <mergeCell ref="I36:J36"/>
    <mergeCell ref="K5:L6"/>
    <mergeCell ref="K36:L36"/>
    <mergeCell ref="M5:N6"/>
    <mergeCell ref="M36:N36"/>
    <mergeCell ref="C21:D21"/>
    <mergeCell ref="C30:D30"/>
    <mergeCell ref="E5:F6"/>
    <mergeCell ref="E36:F36"/>
    <mergeCell ref="G5:H6"/>
    <mergeCell ref="G36:H36"/>
  </mergeCells>
  <dataValidations count="5">
    <dataValidation type="list" allowBlank="1" showInputMessage="1" showErrorMessage="1" sqref="BM31 CU31 EQ31" xr:uid="{77E4EE1C-EAAD-0445-A204-F15A5A583564}">
      <formula1>"Yes, Some Measures, No, Unknown"</formula1>
    </dataValidation>
    <dataValidation type="list" allowBlank="1" showInputMessage="1" showErrorMessage="1" sqref="BM12 CU12 EQ12" xr:uid="{2F58AB17-E5D9-5040-891C-509F589496B0}">
      <formula1>"Yes, Sometimes, No, Unknown"</formula1>
    </dataValidation>
    <dataValidation type="list" allowBlank="1" showInputMessage="1" showErrorMessage="1" sqref="BM9 CU9 EQ9" xr:uid="{82045E56-B009-AF4F-92B7-2AC9A31AB6A8}">
      <formula1>"Yes, No, Sometimes, Unknown"</formula1>
    </dataValidation>
    <dataValidation type="list" allowBlank="1" showInputMessage="1" showErrorMessage="1" sqref="BM22:BM27 CU22:CU27 EQ22:EQ27" xr:uid="{2857C899-0E04-EE48-B7AE-C81046ECEC73}">
      <formula1>"Number is published, Not available online"</formula1>
    </dataValidation>
    <dataValidation type="list" allowBlank="1" showInputMessage="1" showErrorMessage="1" sqref="BM8 BM15:BM20 BM11 BM32 BM13 CU11 CU8 CU15:CU20 CU32 CU13 EQ8 EQ15:EQ20 EQ11 EQ32 EQ13" xr:uid="{8D751747-695A-544A-8E64-D5957A06F369}">
      <formula1>"Yes, No, Unknown"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B3E0B-A3D8-414E-9BE4-961840814664}">
  <sheetPr>
    <tabColor rgb="FF0070C0"/>
  </sheetPr>
  <dimension ref="A1:GV31"/>
  <sheetViews>
    <sheetView zoomScale="110" zoomScaleNormal="110" workbookViewId="0">
      <pane xSplit="4" ySplit="6" topLeftCell="E7" activePane="bottomRight" state="frozen"/>
      <selection pane="bottomRight" activeCell="B2" sqref="B2:D2"/>
      <selection pane="bottomLeft" activeCell="A9" sqref="A9"/>
      <selection pane="topRight" activeCell="E1" sqref="E1"/>
    </sheetView>
  </sheetViews>
  <sheetFormatPr defaultColWidth="0" defaultRowHeight="15.75" zeroHeight="1"/>
  <cols>
    <col min="1" max="1" width="2.375" style="430" customWidth="1"/>
    <col min="2" max="2" width="4.875" style="430" customWidth="1"/>
    <col min="3" max="3" width="7.125" style="430" customWidth="1"/>
    <col min="4" max="4" width="63.375" style="430" customWidth="1"/>
    <col min="5" max="5" width="18.375" customWidth="1"/>
    <col min="6" max="6" width="8.625" customWidth="1"/>
    <col min="7" max="7" width="18.375" customWidth="1"/>
    <col min="8" max="8" width="8.625" customWidth="1"/>
    <col min="9" max="9" width="18.375" customWidth="1"/>
    <col min="10" max="10" width="8.625" customWidth="1"/>
    <col min="11" max="11" width="18.375" customWidth="1"/>
    <col min="12" max="12" width="8.625" customWidth="1"/>
    <col min="13" max="13" width="18.375" customWidth="1"/>
    <col min="14" max="14" width="8.625" customWidth="1"/>
    <col min="15" max="15" width="18.375" customWidth="1"/>
    <col min="16" max="16" width="8.625" customWidth="1"/>
    <col min="17" max="17" width="18.375" customWidth="1"/>
    <col min="18" max="18" width="8.625" customWidth="1"/>
    <col min="19" max="19" width="18.375" customWidth="1"/>
    <col min="20" max="20" width="8.625" customWidth="1"/>
    <col min="21" max="21" width="18.375" customWidth="1"/>
    <col min="22" max="22" width="8.625" customWidth="1"/>
    <col min="23" max="23" width="18.375" customWidth="1"/>
    <col min="24" max="24" width="8.625" customWidth="1"/>
    <col min="25" max="25" width="18.375" customWidth="1"/>
    <col min="26" max="26" width="8.875" customWidth="1"/>
    <col min="27" max="27" width="18.375" customWidth="1"/>
    <col min="28" max="28" width="8.625" customWidth="1"/>
    <col min="29" max="29" width="18.375" customWidth="1"/>
    <col min="30" max="30" width="8.625" customWidth="1"/>
    <col min="31" max="31" width="18.375" customWidth="1"/>
    <col min="32" max="32" width="8.625" customWidth="1"/>
    <col min="33" max="33" width="18.375" customWidth="1"/>
    <col min="34" max="34" width="8.625" customWidth="1"/>
    <col min="35" max="35" width="18.375" customWidth="1"/>
    <col min="36" max="36" width="8.625" customWidth="1"/>
    <col min="37" max="37" width="18.375" customWidth="1"/>
    <col min="38" max="38" width="8.625" customWidth="1"/>
    <col min="39" max="39" width="18.375" customWidth="1"/>
    <col min="40" max="40" width="8.625" customWidth="1"/>
    <col min="41" max="41" width="18.375" customWidth="1"/>
    <col min="42" max="42" width="8.625" customWidth="1"/>
    <col min="43" max="43" width="18.375" customWidth="1"/>
    <col min="44" max="44" width="8.625" customWidth="1"/>
    <col min="45" max="45" width="18.375" customWidth="1"/>
    <col min="46" max="46" width="8.625" customWidth="1"/>
    <col min="47" max="47" width="18.375" customWidth="1"/>
    <col min="48" max="48" width="8.625" customWidth="1"/>
    <col min="49" max="49" width="18.375" customWidth="1"/>
    <col min="50" max="50" width="8.625" customWidth="1"/>
    <col min="51" max="51" width="18.375" customWidth="1"/>
    <col min="52" max="52" width="8.875" customWidth="1"/>
    <col min="53" max="53" width="18.375" customWidth="1"/>
    <col min="54" max="54" width="8.875" customWidth="1"/>
    <col min="55" max="55" width="18.375" customWidth="1"/>
    <col min="56" max="56" width="8.625" customWidth="1"/>
    <col min="57" max="57" width="18.375" customWidth="1"/>
    <col min="58" max="58" width="8.625" customWidth="1"/>
    <col min="59" max="59" width="18.375" customWidth="1"/>
    <col min="60" max="60" width="8.625" customWidth="1"/>
    <col min="61" max="61" width="18.375" customWidth="1"/>
    <col min="62" max="62" width="8.625" customWidth="1"/>
    <col min="63" max="63" width="18.375" customWidth="1"/>
    <col min="64" max="64" width="8.625" customWidth="1"/>
    <col min="65" max="65" width="18.375" customWidth="1"/>
    <col min="66" max="66" width="8.625" customWidth="1"/>
    <col min="67" max="67" width="18.375" customWidth="1"/>
    <col min="68" max="68" width="8.625" customWidth="1"/>
    <col min="69" max="69" width="18.375" customWidth="1"/>
    <col min="70" max="70" width="8.625" customWidth="1"/>
    <col min="71" max="71" width="18.375" customWidth="1"/>
    <col min="72" max="72" width="8.875" customWidth="1"/>
    <col min="73" max="73" width="18.375" customWidth="1"/>
    <col min="74" max="74" width="8.625" customWidth="1"/>
    <col min="75" max="75" width="18.375" customWidth="1"/>
    <col min="76" max="76" width="8.625" customWidth="1"/>
    <col min="77" max="77" width="18.375" customWidth="1"/>
    <col min="78" max="78" width="8.625" customWidth="1"/>
    <col min="79" max="79" width="18.375" customWidth="1"/>
    <col min="80" max="80" width="8.625" customWidth="1"/>
    <col min="81" max="81" width="18.375" customWidth="1"/>
    <col min="82" max="82" width="8.625" customWidth="1"/>
    <col min="83" max="83" width="18.375" customWidth="1"/>
    <col min="84" max="84" width="8.625" customWidth="1"/>
    <col min="85" max="85" width="18.375" customWidth="1"/>
    <col min="86" max="86" width="8.625" customWidth="1"/>
    <col min="87" max="87" width="18.375" customWidth="1"/>
    <col min="88" max="88" width="8.625" customWidth="1"/>
    <col min="89" max="89" width="18.375" customWidth="1"/>
    <col min="90" max="90" width="8.625" customWidth="1"/>
    <col min="91" max="91" width="18.375" customWidth="1"/>
    <col min="92" max="92" width="8.625" customWidth="1"/>
    <col min="93" max="93" width="18.375" customWidth="1"/>
    <col min="94" max="94" width="8.875" customWidth="1"/>
    <col min="95" max="95" width="18.375" customWidth="1"/>
    <col min="96" max="96" width="8.625" customWidth="1"/>
    <col min="97" max="97" width="18.375" customWidth="1"/>
    <col min="98" max="98" width="8.875" customWidth="1"/>
    <col min="99" max="99" width="18.375" customWidth="1"/>
    <col min="100" max="100" width="8.625" customWidth="1"/>
    <col min="101" max="101" width="18.375" customWidth="1"/>
    <col min="102" max="102" width="8.625" customWidth="1"/>
    <col min="103" max="103" width="18.375" customWidth="1"/>
    <col min="104" max="104" width="8.625" customWidth="1"/>
    <col min="105" max="105" width="18.375" customWidth="1"/>
    <col min="106" max="106" width="8.625" customWidth="1"/>
    <col min="107" max="107" width="18.375" customWidth="1"/>
    <col min="108" max="108" width="8.625" customWidth="1"/>
    <col min="109" max="109" width="18.375" customWidth="1"/>
    <col min="110" max="110" width="8.625" customWidth="1"/>
    <col min="111" max="111" width="18.375" customWidth="1"/>
    <col min="112" max="112" width="8.625" customWidth="1"/>
    <col min="113" max="113" width="18.375" customWidth="1"/>
    <col min="114" max="114" width="8.625" customWidth="1"/>
    <col min="115" max="115" width="18.375" customWidth="1"/>
    <col min="116" max="116" width="8.625" customWidth="1"/>
    <col min="117" max="117" width="18.375" customWidth="1"/>
    <col min="118" max="118" width="8.625" customWidth="1"/>
    <col min="119" max="119" width="18.375" customWidth="1"/>
    <col min="120" max="120" width="8.625" customWidth="1"/>
    <col min="121" max="121" width="18.375" customWidth="1"/>
    <col min="122" max="122" width="8.625" customWidth="1"/>
    <col min="123" max="123" width="18.375" customWidth="1"/>
    <col min="124" max="124" width="8.625" customWidth="1"/>
    <col min="125" max="125" width="18.375" customWidth="1"/>
    <col min="126" max="126" width="8.625" customWidth="1"/>
    <col min="127" max="127" width="18.375" customWidth="1"/>
    <col min="128" max="128" width="8.875" customWidth="1"/>
    <col min="129" max="129" width="18.375" customWidth="1"/>
    <col min="130" max="130" width="8.625" customWidth="1"/>
    <col min="131" max="131" width="18.375" customWidth="1"/>
    <col min="132" max="132" width="8.875" customWidth="1"/>
    <col min="133" max="133" width="18.375" customWidth="1"/>
    <col min="134" max="134" width="8.875" customWidth="1"/>
    <col min="135" max="135" width="18.375" customWidth="1"/>
    <col min="136" max="136" width="8.875" customWidth="1"/>
    <col min="137" max="137" width="18.375" customWidth="1"/>
    <col min="138" max="138" width="8.875" customWidth="1"/>
    <col min="139" max="139" width="18.375" customWidth="1"/>
    <col min="140" max="140" width="8.875" customWidth="1"/>
    <col min="141" max="141" width="18.375" customWidth="1"/>
    <col min="142" max="142" width="8.875" customWidth="1"/>
    <col min="143" max="143" width="18.375" customWidth="1"/>
    <col min="144" max="144" width="8.875" customWidth="1"/>
    <col min="145" max="145" width="18.375" customWidth="1"/>
    <col min="146" max="146" width="8.875" customWidth="1"/>
    <col min="147" max="147" width="18.375" customWidth="1"/>
    <col min="148" max="148" width="8.875" customWidth="1"/>
    <col min="149" max="149" width="18.375" customWidth="1"/>
    <col min="150" max="150" width="8.875" customWidth="1"/>
    <col min="151" max="151" width="18.375" customWidth="1"/>
    <col min="152" max="152" width="8.875" customWidth="1"/>
    <col min="153" max="153" width="18.375" customWidth="1"/>
    <col min="154" max="154" width="8.875" customWidth="1"/>
    <col min="155" max="155" width="18.375" customWidth="1"/>
    <col min="156" max="156" width="8.875" customWidth="1"/>
    <col min="157" max="157" width="18.375" customWidth="1"/>
    <col min="158" max="158" width="8.875" customWidth="1"/>
    <col min="159" max="159" width="18.375" customWidth="1"/>
    <col min="160" max="160" width="8.875" customWidth="1"/>
    <col min="161" max="161" width="18.375" customWidth="1"/>
    <col min="162" max="162" width="8.875" customWidth="1"/>
    <col min="163" max="163" width="18.375" customWidth="1"/>
    <col min="164" max="164" width="8.875" customWidth="1"/>
    <col min="165" max="165" width="18.375" customWidth="1"/>
    <col min="166" max="166" width="8.875" customWidth="1"/>
    <col min="167" max="167" width="18.375" customWidth="1"/>
    <col min="168" max="168" width="8.875" customWidth="1"/>
    <col min="169" max="169" width="18.375" customWidth="1"/>
    <col min="170" max="170" width="8.875" customWidth="1"/>
    <col min="171" max="171" width="18.375" customWidth="1"/>
    <col min="172" max="172" width="8.875" customWidth="1"/>
    <col min="173" max="173" width="18.375" customWidth="1"/>
    <col min="174" max="174" width="8.875" customWidth="1"/>
    <col min="175" max="175" width="18.375" customWidth="1"/>
    <col min="176" max="176" width="8.875" customWidth="1"/>
    <col min="177" max="177" width="18.375" customWidth="1"/>
    <col min="178" max="178" width="8.875" customWidth="1"/>
    <col min="179" max="179" width="18.375" customWidth="1"/>
    <col min="180" max="180" width="8.875" customWidth="1"/>
    <col min="181" max="181" width="18.375" customWidth="1"/>
    <col min="182" max="182" width="8.875" customWidth="1"/>
    <col min="183" max="183" width="18.375" customWidth="1"/>
    <col min="184" max="184" width="8.875" customWidth="1"/>
    <col min="185" max="185" width="18.375" customWidth="1"/>
    <col min="186" max="186" width="8.875" customWidth="1"/>
    <col min="187" max="187" width="18.375" customWidth="1"/>
    <col min="188" max="188" width="8.875" customWidth="1"/>
    <col min="189" max="189" width="18.375" customWidth="1"/>
    <col min="190" max="190" width="8.875" customWidth="1"/>
    <col min="191" max="191" width="18.375" customWidth="1"/>
    <col min="192" max="192" width="8.875" customWidth="1"/>
    <col min="193" max="193" width="18.375" customWidth="1"/>
    <col min="194" max="194" width="8.875" customWidth="1"/>
    <col min="195" max="195" width="18.375" customWidth="1"/>
    <col min="196" max="196" width="8.875" customWidth="1"/>
    <col min="197" max="197" width="18.375" customWidth="1"/>
    <col min="198" max="198" width="8.875" customWidth="1"/>
    <col min="199" max="199" width="18.375" customWidth="1"/>
    <col min="200" max="200" width="8.875" customWidth="1"/>
    <col min="201" max="201" width="18.375" customWidth="1"/>
    <col min="202" max="202" width="8.875" customWidth="1"/>
    <col min="203" max="203" width="18.375" customWidth="1"/>
    <col min="204" max="204" width="8.875" customWidth="1"/>
    <col min="205" max="16384" width="11" hidden="1"/>
  </cols>
  <sheetData>
    <row r="1" spans="1:204">
      <c r="A1" s="4"/>
      <c r="B1" s="4"/>
      <c r="C1" s="4"/>
      <c r="D1" s="4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0"/>
      <c r="AO1" s="430"/>
      <c r="AP1" s="430"/>
      <c r="AQ1" s="430"/>
      <c r="AR1" s="430"/>
      <c r="AS1" s="430"/>
      <c r="AT1" s="430"/>
      <c r="AU1" s="430"/>
      <c r="AV1" s="430"/>
      <c r="AW1" s="430"/>
      <c r="AX1" s="430"/>
      <c r="AY1" s="430"/>
      <c r="AZ1" s="430"/>
      <c r="BA1" s="430"/>
      <c r="BB1" s="430"/>
      <c r="BC1" s="430"/>
      <c r="BD1" s="430"/>
      <c r="BE1" s="430"/>
      <c r="BF1" s="430"/>
      <c r="BG1" s="430"/>
      <c r="BH1" s="430"/>
      <c r="BI1" s="430"/>
      <c r="BJ1" s="430"/>
      <c r="BK1" s="430"/>
      <c r="BL1" s="430"/>
      <c r="BM1" s="430"/>
      <c r="BN1" s="430"/>
      <c r="BO1" s="430"/>
      <c r="BP1" s="430"/>
      <c r="BQ1" s="430"/>
      <c r="BR1" s="430"/>
      <c r="BS1" s="430"/>
      <c r="BT1" s="430"/>
      <c r="BU1" s="430"/>
      <c r="BV1" s="430"/>
      <c r="BW1" s="430"/>
      <c r="BX1" s="430"/>
      <c r="BY1" s="430"/>
      <c r="BZ1" s="430"/>
      <c r="CA1" s="430"/>
      <c r="CB1" s="430"/>
      <c r="CC1" s="430"/>
      <c r="CD1" s="430"/>
      <c r="CE1" s="430"/>
      <c r="CF1" s="430"/>
      <c r="CG1" s="430"/>
      <c r="CH1" s="430"/>
      <c r="CI1" s="430"/>
      <c r="CJ1" s="430"/>
      <c r="CK1" s="430"/>
      <c r="CL1" s="430"/>
      <c r="CM1" s="430"/>
      <c r="CN1" s="430"/>
      <c r="CO1" s="430"/>
      <c r="CP1" s="430"/>
      <c r="CQ1" s="430"/>
      <c r="CR1" s="430"/>
      <c r="CS1" s="430"/>
      <c r="CT1" s="430"/>
      <c r="CU1" s="430"/>
      <c r="CV1" s="430"/>
      <c r="CW1" s="430"/>
      <c r="CX1" s="430"/>
      <c r="CY1" s="430"/>
      <c r="CZ1" s="430"/>
      <c r="DA1" s="430"/>
      <c r="DB1" s="430"/>
      <c r="DC1" s="430"/>
      <c r="DD1" s="430"/>
      <c r="DE1" s="430"/>
      <c r="DF1" s="430"/>
      <c r="DG1" s="430"/>
      <c r="DH1" s="430"/>
      <c r="DI1" s="430"/>
      <c r="DJ1" s="430"/>
      <c r="DK1" s="430"/>
      <c r="DL1" s="430"/>
      <c r="DM1" s="430"/>
      <c r="DN1" s="430"/>
      <c r="DO1" s="430"/>
      <c r="DP1" s="430"/>
      <c r="DQ1" s="430"/>
      <c r="DR1" s="430"/>
      <c r="DS1" s="430"/>
      <c r="DT1" s="430"/>
      <c r="DU1" s="430"/>
      <c r="DV1" s="430"/>
      <c r="DW1" s="430"/>
      <c r="DX1" s="430"/>
      <c r="DY1" s="430"/>
      <c r="DZ1" s="430"/>
      <c r="EA1" s="430"/>
      <c r="EB1" s="430"/>
      <c r="EC1" s="430"/>
      <c r="ED1" s="430"/>
      <c r="EE1" s="430"/>
      <c r="EF1" s="430"/>
      <c r="EG1" s="430"/>
      <c r="EH1" s="430"/>
      <c r="EI1" s="430"/>
      <c r="EJ1" s="430"/>
      <c r="EK1" s="430"/>
      <c r="EL1" s="430"/>
      <c r="EM1" s="430"/>
      <c r="EN1" s="430"/>
      <c r="EO1" s="430"/>
      <c r="EP1" s="430"/>
      <c r="EQ1" s="430"/>
      <c r="ER1" s="430"/>
      <c r="ES1" s="430"/>
      <c r="ET1" s="430"/>
      <c r="EU1" s="430"/>
      <c r="EV1" s="430"/>
      <c r="EW1" s="430"/>
      <c r="EX1" s="430"/>
      <c r="EY1" s="430"/>
      <c r="EZ1" s="430"/>
      <c r="FA1" s="430"/>
      <c r="FB1" s="430"/>
      <c r="FC1" s="430"/>
      <c r="FD1" s="430"/>
      <c r="FE1" s="430"/>
      <c r="FF1" s="430"/>
      <c r="FG1" s="430"/>
      <c r="FH1" s="430"/>
      <c r="FI1" s="430"/>
      <c r="FJ1" s="430"/>
      <c r="FK1" s="430"/>
      <c r="FL1" s="430"/>
      <c r="FM1" s="430"/>
      <c r="FN1" s="430"/>
      <c r="FO1" s="430"/>
      <c r="FP1" s="430"/>
      <c r="FQ1" s="430"/>
      <c r="FR1" s="430"/>
      <c r="FS1" s="430"/>
      <c r="FT1" s="430"/>
      <c r="FU1" s="430"/>
      <c r="FV1" s="430"/>
      <c r="FW1" s="430"/>
      <c r="FX1" s="430"/>
      <c r="FY1" s="430"/>
      <c r="FZ1" s="430"/>
      <c r="GA1" s="430"/>
      <c r="GB1" s="430"/>
      <c r="GC1" s="430"/>
      <c r="GD1" s="430"/>
      <c r="GE1" s="430"/>
      <c r="GF1" s="430"/>
      <c r="GG1" s="430"/>
      <c r="GH1" s="430"/>
      <c r="GI1" s="430"/>
      <c r="GJ1" s="430"/>
      <c r="GK1" s="430"/>
      <c r="GL1" s="430"/>
      <c r="GM1" s="430"/>
      <c r="GN1" s="430"/>
      <c r="GO1" s="430"/>
      <c r="GP1" s="430"/>
      <c r="GQ1" s="430"/>
      <c r="GR1" s="430"/>
      <c r="GS1" s="430"/>
      <c r="GT1" s="430"/>
      <c r="GU1" s="430"/>
      <c r="GV1" s="430"/>
    </row>
    <row r="2" spans="1:204">
      <c r="A2" s="4"/>
      <c r="B2" s="594" t="s">
        <v>218</v>
      </c>
      <c r="C2" s="595"/>
      <c r="D2" s="596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  <c r="AH2" s="430"/>
      <c r="AI2" s="430"/>
      <c r="AJ2" s="430"/>
      <c r="AK2" s="430"/>
      <c r="AL2" s="430"/>
      <c r="AM2" s="430"/>
      <c r="AN2" s="430"/>
      <c r="AO2" s="430"/>
      <c r="AP2" s="430"/>
      <c r="AQ2" s="430"/>
      <c r="AR2" s="430"/>
      <c r="AS2" s="430"/>
      <c r="AT2" s="430"/>
      <c r="AU2" s="430"/>
      <c r="AV2" s="430"/>
      <c r="AW2" s="430"/>
      <c r="AX2" s="430"/>
      <c r="AY2" s="430"/>
      <c r="AZ2" s="430"/>
      <c r="BA2" s="430"/>
      <c r="BB2" s="430"/>
      <c r="BC2" s="430"/>
      <c r="BD2" s="430"/>
      <c r="BE2" s="430"/>
      <c r="BF2" s="430"/>
      <c r="BG2" s="430"/>
      <c r="BH2" s="430"/>
      <c r="BI2" s="430"/>
      <c r="BJ2" s="430"/>
      <c r="BK2" s="430"/>
      <c r="BL2" s="430"/>
      <c r="BM2" s="430"/>
      <c r="BN2" s="430"/>
      <c r="BO2" s="430"/>
      <c r="BP2" s="430"/>
      <c r="BQ2" s="430"/>
      <c r="BR2" s="430"/>
      <c r="BS2" s="430"/>
      <c r="BT2" s="430"/>
      <c r="BU2" s="430"/>
      <c r="BV2" s="430"/>
      <c r="BW2" s="430"/>
      <c r="BX2" s="430"/>
      <c r="BY2" s="430"/>
      <c r="BZ2" s="430"/>
      <c r="CA2" s="430"/>
      <c r="CB2" s="430"/>
      <c r="CC2" s="430"/>
      <c r="CD2" s="430"/>
      <c r="CE2" s="430"/>
      <c r="CF2" s="430"/>
      <c r="CG2" s="430"/>
      <c r="CH2" s="430"/>
      <c r="CI2" s="430"/>
      <c r="CJ2" s="430"/>
      <c r="CK2" s="430"/>
      <c r="CL2" s="430"/>
      <c r="CM2" s="430"/>
      <c r="CN2" s="430"/>
      <c r="CO2" s="430"/>
      <c r="CP2" s="430"/>
      <c r="CQ2" s="430"/>
      <c r="CR2" s="430"/>
      <c r="CS2" s="430"/>
      <c r="CT2" s="430"/>
      <c r="CU2" s="430"/>
      <c r="CV2" s="430"/>
      <c r="CW2" s="430"/>
      <c r="CX2" s="430"/>
      <c r="CY2" s="430"/>
      <c r="CZ2" s="430"/>
      <c r="DA2" s="430"/>
      <c r="DB2" s="430"/>
      <c r="DC2" s="430"/>
      <c r="DD2" s="430"/>
      <c r="DE2" s="430"/>
      <c r="DF2" s="430"/>
      <c r="DG2" s="430"/>
      <c r="DH2" s="430"/>
      <c r="DI2" s="430"/>
      <c r="DJ2" s="430"/>
      <c r="DK2" s="430"/>
      <c r="DL2" s="430"/>
      <c r="DM2" s="430"/>
      <c r="DN2" s="430"/>
      <c r="DO2" s="430"/>
      <c r="DP2" s="430"/>
      <c r="DQ2" s="430"/>
      <c r="DR2" s="430"/>
      <c r="DS2" s="430"/>
      <c r="DT2" s="430"/>
      <c r="DU2" s="430"/>
      <c r="DV2" s="430"/>
      <c r="DW2" s="430"/>
      <c r="DX2" s="430"/>
      <c r="DY2" s="430"/>
      <c r="DZ2" s="430"/>
      <c r="EA2" s="430"/>
      <c r="EB2" s="430"/>
      <c r="EC2" s="430"/>
      <c r="ED2" s="430"/>
      <c r="EE2" s="430"/>
      <c r="EF2" s="430"/>
      <c r="EG2" s="430"/>
      <c r="EH2" s="430"/>
      <c r="EI2" s="430"/>
      <c r="EJ2" s="430"/>
      <c r="EK2" s="430"/>
      <c r="EL2" s="430"/>
      <c r="EM2" s="430"/>
      <c r="EN2" s="430"/>
      <c r="EO2" s="430"/>
      <c r="EP2" s="430"/>
      <c r="EQ2" s="430"/>
      <c r="ER2" s="430"/>
      <c r="ES2" s="430"/>
      <c r="ET2" s="430"/>
      <c r="EU2" s="430"/>
      <c r="EV2" s="430"/>
      <c r="EW2" s="430"/>
      <c r="EX2" s="430"/>
      <c r="EY2" s="430"/>
      <c r="EZ2" s="430"/>
      <c r="FA2" s="430"/>
      <c r="FB2" s="430"/>
      <c r="FC2" s="430"/>
      <c r="FD2" s="430"/>
      <c r="FE2" s="430"/>
      <c r="FF2" s="430"/>
      <c r="FG2" s="430"/>
      <c r="FH2" s="430"/>
      <c r="FI2" s="430"/>
      <c r="FJ2" s="430"/>
      <c r="FK2" s="430"/>
      <c r="FL2" s="430"/>
      <c r="FM2" s="430"/>
      <c r="FN2" s="430"/>
      <c r="FO2" s="430"/>
      <c r="FP2" s="430"/>
      <c r="FQ2" s="430"/>
      <c r="FR2" s="430"/>
      <c r="FS2" s="430"/>
      <c r="FT2" s="430"/>
      <c r="FU2" s="430"/>
      <c r="FV2" s="430"/>
      <c r="FW2" s="430"/>
      <c r="FX2" s="430"/>
      <c r="FY2" s="430"/>
      <c r="FZ2" s="430"/>
      <c r="GA2" s="430"/>
      <c r="GB2" s="430"/>
      <c r="GC2" s="430"/>
      <c r="GD2" s="430"/>
      <c r="GE2" s="430"/>
      <c r="GF2" s="430"/>
      <c r="GG2" s="430"/>
      <c r="GH2" s="430"/>
      <c r="GI2" s="430"/>
      <c r="GJ2" s="430"/>
      <c r="GK2" s="430"/>
      <c r="GL2" s="430"/>
      <c r="GM2" s="430"/>
      <c r="GN2" s="430"/>
      <c r="GO2" s="430"/>
      <c r="GP2" s="430"/>
      <c r="GQ2" s="430"/>
      <c r="GR2" s="430"/>
      <c r="GS2" s="430"/>
      <c r="GT2" s="430"/>
      <c r="GU2" s="430"/>
      <c r="GV2" s="430"/>
    </row>
    <row r="3" spans="1:204" ht="8.1" customHeight="1">
      <c r="A3" s="4"/>
      <c r="B3" s="117"/>
      <c r="C3" s="117"/>
      <c r="D3" s="118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430"/>
      <c r="AK3" s="430"/>
      <c r="AL3" s="430"/>
      <c r="AM3" s="430"/>
      <c r="AN3" s="430"/>
      <c r="AO3" s="430"/>
      <c r="AP3" s="430"/>
      <c r="AQ3" s="430"/>
      <c r="AR3" s="430"/>
      <c r="AS3" s="430"/>
      <c r="AT3" s="430"/>
      <c r="AU3" s="430"/>
      <c r="AV3" s="430"/>
      <c r="AW3" s="430"/>
      <c r="AX3" s="430"/>
      <c r="AY3" s="430"/>
      <c r="AZ3" s="430"/>
      <c r="BA3" s="430"/>
      <c r="BB3" s="430"/>
      <c r="BC3" s="430"/>
      <c r="BD3" s="430"/>
      <c r="BE3" s="430"/>
      <c r="BF3" s="430"/>
      <c r="BG3" s="430"/>
      <c r="BH3" s="430"/>
      <c r="BI3" s="430"/>
      <c r="BJ3" s="430"/>
      <c r="BK3" s="430"/>
      <c r="BL3" s="430"/>
      <c r="BM3" s="430"/>
      <c r="BN3" s="430"/>
      <c r="BO3" s="430"/>
      <c r="BP3" s="430"/>
      <c r="BQ3" s="430"/>
      <c r="BR3" s="430"/>
      <c r="BS3" s="430"/>
      <c r="BT3" s="430"/>
      <c r="BU3" s="430"/>
      <c r="BV3" s="430"/>
      <c r="BW3" s="430"/>
      <c r="BX3" s="430"/>
      <c r="BY3" s="430"/>
      <c r="BZ3" s="430"/>
      <c r="CA3" s="430"/>
      <c r="CB3" s="430"/>
      <c r="CC3" s="430"/>
      <c r="CD3" s="430"/>
      <c r="CE3" s="430"/>
      <c r="CF3" s="430"/>
      <c r="CG3" s="430"/>
      <c r="CH3" s="430"/>
      <c r="CI3" s="430"/>
      <c r="CJ3" s="430"/>
      <c r="CK3" s="430"/>
      <c r="CL3" s="430"/>
      <c r="CM3" s="430"/>
      <c r="CN3" s="430"/>
      <c r="CO3" s="430"/>
      <c r="CP3" s="430"/>
      <c r="CQ3" s="430"/>
      <c r="CR3" s="430"/>
      <c r="CS3" s="430"/>
      <c r="CT3" s="430"/>
      <c r="CU3" s="430"/>
      <c r="CV3" s="430"/>
      <c r="CW3" s="430"/>
      <c r="CX3" s="430"/>
      <c r="CY3" s="430"/>
      <c r="CZ3" s="430"/>
      <c r="DA3" s="430"/>
      <c r="DB3" s="430"/>
      <c r="DC3" s="430"/>
      <c r="DD3" s="430"/>
      <c r="DE3" s="430"/>
      <c r="DF3" s="430"/>
      <c r="DG3" s="430"/>
      <c r="DH3" s="430"/>
      <c r="DI3" s="430"/>
      <c r="DJ3" s="430"/>
      <c r="DK3" s="430"/>
      <c r="DL3" s="430"/>
      <c r="DM3" s="430"/>
      <c r="DN3" s="430"/>
      <c r="DO3" s="430"/>
      <c r="DP3" s="430"/>
      <c r="DQ3" s="430"/>
      <c r="DR3" s="430"/>
      <c r="DS3" s="430"/>
      <c r="DT3" s="430"/>
      <c r="DU3" s="430"/>
      <c r="DV3" s="430"/>
      <c r="DW3" s="430"/>
      <c r="DX3" s="430"/>
      <c r="DY3" s="430"/>
      <c r="DZ3" s="430"/>
      <c r="EA3" s="430"/>
      <c r="EB3" s="430"/>
      <c r="EC3" s="430"/>
      <c r="ED3" s="430"/>
      <c r="EE3" s="430"/>
      <c r="EF3" s="430"/>
      <c r="EG3" s="430"/>
      <c r="EH3" s="430"/>
      <c r="EI3" s="430"/>
      <c r="EJ3" s="430"/>
      <c r="EK3" s="430"/>
      <c r="EL3" s="430"/>
      <c r="EM3" s="430"/>
      <c r="EN3" s="430"/>
      <c r="EO3" s="430"/>
      <c r="EP3" s="430"/>
      <c r="EQ3" s="430"/>
      <c r="ER3" s="430"/>
      <c r="ES3" s="430"/>
      <c r="ET3" s="430"/>
      <c r="EU3" s="430"/>
      <c r="EV3" s="430"/>
      <c r="EW3" s="430"/>
      <c r="EX3" s="430"/>
      <c r="EY3" s="430"/>
      <c r="EZ3" s="430"/>
      <c r="FA3" s="430"/>
      <c r="FB3" s="430"/>
      <c r="FC3" s="430"/>
      <c r="FD3" s="430"/>
      <c r="FE3" s="430"/>
      <c r="FF3" s="430"/>
      <c r="FG3" s="430"/>
      <c r="FH3" s="430"/>
      <c r="FI3" s="430"/>
      <c r="FJ3" s="430"/>
      <c r="FK3" s="430"/>
      <c r="FL3" s="430"/>
      <c r="FM3" s="430"/>
      <c r="FN3" s="430"/>
      <c r="FO3" s="430"/>
      <c r="FP3" s="430"/>
      <c r="FQ3" s="430"/>
      <c r="FR3" s="430"/>
      <c r="FS3" s="430"/>
      <c r="FT3" s="430"/>
      <c r="FU3" s="430"/>
      <c r="FV3" s="430"/>
      <c r="FW3" s="430"/>
      <c r="FX3" s="430"/>
      <c r="FY3" s="430"/>
      <c r="FZ3" s="430"/>
      <c r="GA3" s="430"/>
      <c r="GB3" s="430"/>
      <c r="GC3" s="430"/>
      <c r="GD3" s="430"/>
      <c r="GE3" s="430"/>
      <c r="GF3" s="430"/>
      <c r="GG3" s="430"/>
      <c r="GH3" s="430"/>
      <c r="GI3" s="430"/>
      <c r="GJ3" s="430"/>
      <c r="GK3" s="430"/>
      <c r="GL3" s="430"/>
      <c r="GM3" s="430"/>
      <c r="GN3" s="430"/>
      <c r="GO3" s="430"/>
      <c r="GP3" s="430"/>
      <c r="GQ3" s="430"/>
      <c r="GR3" s="430"/>
      <c r="GS3" s="430"/>
      <c r="GT3" s="430"/>
      <c r="GU3" s="430"/>
      <c r="GV3" s="430"/>
    </row>
    <row r="4" spans="1:204" ht="8.1" customHeight="1" thickBot="1">
      <c r="A4" s="4"/>
      <c r="B4" s="6"/>
      <c r="C4" s="6"/>
      <c r="D4" s="4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  <c r="AC4" s="430"/>
      <c r="AD4" s="430"/>
      <c r="AE4" s="430"/>
      <c r="AF4" s="430"/>
      <c r="AG4" s="430"/>
      <c r="AH4" s="430"/>
      <c r="AI4" s="430"/>
      <c r="AJ4" s="430"/>
      <c r="AK4" s="430"/>
      <c r="AL4" s="430"/>
      <c r="AM4" s="430"/>
      <c r="AN4" s="430"/>
      <c r="AO4" s="430"/>
      <c r="AP4" s="430"/>
      <c r="AQ4" s="430"/>
      <c r="AR4" s="430"/>
      <c r="AS4" s="430"/>
      <c r="AT4" s="430"/>
      <c r="AU4" s="430"/>
      <c r="AV4" s="430"/>
      <c r="AW4" s="430"/>
      <c r="AX4" s="430"/>
      <c r="AY4" s="430"/>
      <c r="AZ4" s="430"/>
      <c r="BA4" s="430"/>
      <c r="BB4" s="430"/>
      <c r="BC4" s="430"/>
      <c r="BD4" s="430"/>
      <c r="BE4" s="430"/>
      <c r="BF4" s="430"/>
      <c r="BG4" s="430"/>
      <c r="BH4" s="430"/>
      <c r="BI4" s="430"/>
      <c r="BJ4" s="430"/>
      <c r="BK4" s="430"/>
      <c r="BL4" s="430"/>
      <c r="BM4" s="430"/>
      <c r="BN4" s="430"/>
      <c r="BO4" s="430"/>
      <c r="BP4" s="430"/>
      <c r="BQ4" s="430"/>
      <c r="BR4" s="430"/>
      <c r="BS4" s="430"/>
      <c r="BT4" s="430"/>
      <c r="BU4" s="430"/>
      <c r="BV4" s="430"/>
      <c r="BW4" s="430"/>
      <c r="BX4" s="430"/>
      <c r="BY4" s="430"/>
      <c r="BZ4" s="430"/>
      <c r="CA4" s="430"/>
      <c r="CB4" s="430"/>
      <c r="CC4" s="430"/>
      <c r="CD4" s="430"/>
      <c r="CE4" s="430"/>
      <c r="CF4" s="430"/>
      <c r="CG4" s="430"/>
      <c r="CH4" s="430"/>
      <c r="CI4" s="430"/>
      <c r="CJ4" s="430"/>
      <c r="CK4" s="430"/>
      <c r="CL4" s="430"/>
      <c r="CM4" s="430"/>
      <c r="CN4" s="430"/>
      <c r="CO4" s="430"/>
      <c r="CP4" s="430"/>
      <c r="CQ4" s="430"/>
      <c r="CR4" s="430"/>
      <c r="CS4" s="430"/>
      <c r="CT4" s="430"/>
      <c r="CU4" s="430"/>
      <c r="CV4" s="430"/>
      <c r="CW4" s="430"/>
      <c r="CX4" s="430"/>
      <c r="CY4" s="430"/>
      <c r="CZ4" s="430"/>
      <c r="DA4" s="430"/>
      <c r="DB4" s="430"/>
      <c r="DC4" s="430"/>
      <c r="DD4" s="430"/>
      <c r="DE4" s="430"/>
      <c r="DF4" s="430"/>
      <c r="DG4" s="430"/>
      <c r="DH4" s="430"/>
      <c r="DI4" s="430"/>
      <c r="DJ4" s="430"/>
      <c r="DK4" s="430"/>
      <c r="DL4" s="430"/>
      <c r="DM4" s="430"/>
      <c r="DN4" s="430"/>
      <c r="DO4" s="430"/>
      <c r="DP4" s="430"/>
      <c r="DQ4" s="430"/>
      <c r="DR4" s="430"/>
      <c r="DS4" s="430"/>
      <c r="DT4" s="430"/>
      <c r="DU4" s="430"/>
      <c r="DV4" s="430"/>
      <c r="DW4" s="430"/>
      <c r="DX4" s="430"/>
      <c r="DY4" s="430"/>
      <c r="DZ4" s="430"/>
      <c r="EA4" s="430"/>
      <c r="EB4" s="430"/>
      <c r="EC4" s="430"/>
      <c r="ED4" s="430"/>
      <c r="EE4" s="430"/>
      <c r="EF4" s="430"/>
      <c r="EG4" s="430"/>
      <c r="EH4" s="430"/>
      <c r="EI4" s="430"/>
      <c r="EJ4" s="430"/>
      <c r="EK4" s="430"/>
      <c r="EL4" s="430"/>
      <c r="EM4" s="430"/>
      <c r="EN4" s="430"/>
      <c r="EO4" s="430"/>
      <c r="EP4" s="430"/>
      <c r="EQ4" s="430"/>
      <c r="ER4" s="430"/>
      <c r="ES4" s="430"/>
      <c r="ET4" s="430"/>
      <c r="EU4" s="430"/>
      <c r="EV4" s="430"/>
      <c r="EW4" s="430"/>
      <c r="EX4" s="430"/>
      <c r="EY4" s="430"/>
      <c r="EZ4" s="430"/>
      <c r="FA4" s="430"/>
      <c r="FB4" s="430"/>
      <c r="FC4" s="430"/>
      <c r="FD4" s="430"/>
      <c r="FE4" s="430"/>
      <c r="FF4" s="430"/>
      <c r="FG4" s="430"/>
      <c r="FH4" s="430"/>
      <c r="FI4" s="430"/>
      <c r="FJ4" s="430"/>
      <c r="FK4" s="430"/>
      <c r="FL4" s="430"/>
      <c r="FM4" s="430"/>
      <c r="FN4" s="430"/>
      <c r="FO4" s="430"/>
      <c r="FP4" s="430"/>
      <c r="FQ4" s="430"/>
      <c r="FR4" s="430"/>
      <c r="FS4" s="430"/>
      <c r="FT4" s="430"/>
      <c r="FU4" s="430"/>
      <c r="FV4" s="430"/>
      <c r="FW4" s="430"/>
      <c r="FX4" s="430"/>
      <c r="FY4" s="430"/>
      <c r="FZ4" s="430"/>
      <c r="GA4" s="430"/>
      <c r="GB4" s="430"/>
      <c r="GC4" s="430"/>
      <c r="GD4" s="430"/>
      <c r="GE4" s="430"/>
      <c r="GF4" s="430"/>
      <c r="GG4" s="430"/>
      <c r="GH4" s="430"/>
      <c r="GI4" s="430"/>
      <c r="GJ4" s="430"/>
      <c r="GK4" s="430"/>
      <c r="GL4" s="430"/>
      <c r="GM4" s="430"/>
      <c r="GN4" s="430"/>
      <c r="GO4" s="430"/>
      <c r="GP4" s="430"/>
      <c r="GQ4" s="430"/>
      <c r="GR4" s="430"/>
      <c r="GS4" s="430"/>
      <c r="GT4" s="430"/>
      <c r="GU4" s="430"/>
      <c r="GV4" s="430"/>
    </row>
    <row r="5" spans="1:204" ht="15.95" customHeight="1">
      <c r="A5" s="86"/>
      <c r="B5" s="597" t="s">
        <v>118</v>
      </c>
      <c r="C5" s="597"/>
      <c r="D5" s="86"/>
      <c r="E5" s="558" t="s">
        <v>48</v>
      </c>
      <c r="F5" s="559"/>
      <c r="G5" s="558" t="s">
        <v>35</v>
      </c>
      <c r="H5" s="559"/>
      <c r="I5" s="558" t="s">
        <v>23</v>
      </c>
      <c r="J5" s="559"/>
      <c r="K5" s="558" t="s">
        <v>18</v>
      </c>
      <c r="L5" s="559"/>
      <c r="M5" s="558" t="s">
        <v>40</v>
      </c>
      <c r="N5" s="559"/>
      <c r="O5" s="558" t="s">
        <v>119</v>
      </c>
      <c r="P5" s="559"/>
      <c r="Q5" s="558" t="s">
        <v>52</v>
      </c>
      <c r="R5" s="559"/>
      <c r="S5" s="558" t="s">
        <v>103</v>
      </c>
      <c r="T5" s="559"/>
      <c r="U5" s="558" t="s">
        <v>75</v>
      </c>
      <c r="V5" s="559"/>
      <c r="W5" s="558" t="s">
        <v>107</v>
      </c>
      <c r="X5" s="559"/>
      <c r="Y5" s="558" t="s">
        <v>77</v>
      </c>
      <c r="Z5" s="559"/>
      <c r="AA5" s="558" t="s">
        <v>31</v>
      </c>
      <c r="AB5" s="559"/>
      <c r="AC5" s="558" t="s">
        <v>34</v>
      </c>
      <c r="AD5" s="559"/>
      <c r="AE5" s="558" t="s">
        <v>63</v>
      </c>
      <c r="AF5" s="559"/>
      <c r="AG5" s="558" t="s">
        <v>16</v>
      </c>
      <c r="AH5" s="559"/>
      <c r="AI5" s="558" t="s">
        <v>87</v>
      </c>
      <c r="AJ5" s="559"/>
      <c r="AK5" s="558" t="s">
        <v>21</v>
      </c>
      <c r="AL5" s="559"/>
      <c r="AM5" s="558" t="s">
        <v>58</v>
      </c>
      <c r="AN5" s="559"/>
      <c r="AO5" s="558" t="s">
        <v>109</v>
      </c>
      <c r="AP5" s="559"/>
      <c r="AQ5" s="558" t="s">
        <v>70</v>
      </c>
      <c r="AR5" s="559"/>
      <c r="AS5" s="558" t="s">
        <v>104</v>
      </c>
      <c r="AT5" s="559"/>
      <c r="AU5" s="558" t="s">
        <v>59</v>
      </c>
      <c r="AV5" s="559"/>
      <c r="AW5" s="558" t="s">
        <v>30</v>
      </c>
      <c r="AX5" s="559"/>
      <c r="AY5" s="558" t="s">
        <v>121</v>
      </c>
      <c r="AZ5" s="559"/>
      <c r="BA5" s="590" t="s">
        <v>32</v>
      </c>
      <c r="BB5" s="591"/>
      <c r="BC5" s="558" t="s">
        <v>97</v>
      </c>
      <c r="BD5" s="559"/>
      <c r="BE5" s="558" t="s">
        <v>112</v>
      </c>
      <c r="BF5" s="559"/>
      <c r="BG5" s="558" t="s">
        <v>55</v>
      </c>
      <c r="BH5" s="559"/>
      <c r="BI5" s="558" t="s">
        <v>81</v>
      </c>
      <c r="BJ5" s="559"/>
      <c r="BK5" s="558" t="s">
        <v>94</v>
      </c>
      <c r="BL5" s="586"/>
      <c r="BM5" s="582" t="s">
        <v>14</v>
      </c>
      <c r="BN5" s="583"/>
      <c r="BO5" s="558" t="s">
        <v>44</v>
      </c>
      <c r="BP5" s="559"/>
      <c r="BQ5" s="558" t="s">
        <v>19</v>
      </c>
      <c r="BR5" s="559"/>
      <c r="BS5" s="558" t="s">
        <v>47</v>
      </c>
      <c r="BT5" s="559"/>
      <c r="BU5" s="558" t="s">
        <v>22</v>
      </c>
      <c r="BV5" s="559"/>
      <c r="BW5" s="558" t="s">
        <v>93</v>
      </c>
      <c r="BX5" s="559"/>
      <c r="BY5" s="558" t="s">
        <v>111</v>
      </c>
      <c r="BZ5" s="559"/>
      <c r="CA5" s="558" t="s">
        <v>68</v>
      </c>
      <c r="CB5" s="559"/>
      <c r="CC5" s="558" t="s">
        <v>57</v>
      </c>
      <c r="CD5" s="559"/>
      <c r="CE5" s="558" t="s">
        <v>25</v>
      </c>
      <c r="CF5" s="559"/>
      <c r="CG5" s="558" t="s">
        <v>60</v>
      </c>
      <c r="CH5" s="559"/>
      <c r="CI5" s="558" t="s">
        <v>73</v>
      </c>
      <c r="CJ5" s="559"/>
      <c r="CK5" s="558" t="s">
        <v>100</v>
      </c>
      <c r="CL5" s="559"/>
      <c r="CM5" s="558" t="s">
        <v>102</v>
      </c>
      <c r="CN5" s="559"/>
      <c r="CO5" s="558" t="s">
        <v>72</v>
      </c>
      <c r="CP5" s="559"/>
      <c r="CQ5" s="558" t="s">
        <v>88</v>
      </c>
      <c r="CR5" s="559"/>
      <c r="CS5" s="558" t="s">
        <v>67</v>
      </c>
      <c r="CT5" s="559"/>
      <c r="CU5" s="588" t="s">
        <v>37</v>
      </c>
      <c r="CV5" s="588"/>
      <c r="CW5" s="558" t="s">
        <v>96</v>
      </c>
      <c r="CX5" s="559"/>
      <c r="CY5" s="558" t="s">
        <v>122</v>
      </c>
      <c r="CZ5" s="559"/>
      <c r="DA5" s="558" t="s">
        <v>54</v>
      </c>
      <c r="DB5" s="559"/>
      <c r="DC5" s="558" t="s">
        <v>17</v>
      </c>
      <c r="DD5" s="559"/>
      <c r="DE5" s="558" t="s">
        <v>65</v>
      </c>
      <c r="DF5" s="559"/>
      <c r="DG5" s="558" t="s">
        <v>41</v>
      </c>
      <c r="DH5" s="559"/>
      <c r="DI5" s="558" t="s">
        <v>123</v>
      </c>
      <c r="DJ5" s="559"/>
      <c r="DK5" s="558" t="s">
        <v>90</v>
      </c>
      <c r="DL5" s="559"/>
      <c r="DM5" s="558" t="s">
        <v>71</v>
      </c>
      <c r="DN5" s="559"/>
      <c r="DO5" s="558" t="s">
        <v>113</v>
      </c>
      <c r="DP5" s="559"/>
      <c r="DQ5" s="558" t="s">
        <v>66</v>
      </c>
      <c r="DR5" s="559"/>
      <c r="DS5" s="558" t="s">
        <v>78</v>
      </c>
      <c r="DT5" s="559"/>
      <c r="DU5" s="558" t="s">
        <v>62</v>
      </c>
      <c r="DV5" s="559"/>
      <c r="DW5" s="558" t="s">
        <v>98</v>
      </c>
      <c r="DX5" s="559"/>
      <c r="DY5" s="558" t="s">
        <v>82</v>
      </c>
      <c r="DZ5" s="559"/>
      <c r="EA5" s="558" t="s">
        <v>24</v>
      </c>
      <c r="EB5" s="559"/>
      <c r="EC5" s="558" t="s">
        <v>84</v>
      </c>
      <c r="ED5" s="559"/>
      <c r="EE5" s="558" t="s">
        <v>53</v>
      </c>
      <c r="EF5" s="559"/>
      <c r="EG5" s="558" t="s">
        <v>45</v>
      </c>
      <c r="EH5" s="559"/>
      <c r="EI5" s="558" t="s">
        <v>101</v>
      </c>
      <c r="EJ5" s="559"/>
      <c r="EK5" s="558" t="s">
        <v>56</v>
      </c>
      <c r="EL5" s="559"/>
      <c r="EM5" s="558" t="s">
        <v>28</v>
      </c>
      <c r="EN5" s="559"/>
      <c r="EO5" s="558" t="s">
        <v>26</v>
      </c>
      <c r="EP5" s="559"/>
      <c r="EQ5" s="588" t="s">
        <v>29</v>
      </c>
      <c r="ER5" s="583"/>
      <c r="ES5" s="558" t="s">
        <v>83</v>
      </c>
      <c r="ET5" s="559"/>
      <c r="EU5" s="558" t="s">
        <v>36</v>
      </c>
      <c r="EV5" s="559"/>
      <c r="EW5" s="558" t="s">
        <v>33</v>
      </c>
      <c r="EX5" s="559"/>
      <c r="EY5" s="558" t="s">
        <v>80</v>
      </c>
      <c r="EZ5" s="559"/>
      <c r="FA5" s="558" t="s">
        <v>15</v>
      </c>
      <c r="FB5" s="559"/>
      <c r="FC5" s="558" t="s">
        <v>42</v>
      </c>
      <c r="FD5" s="559"/>
      <c r="FE5" s="558" t="s">
        <v>79</v>
      </c>
      <c r="FF5" s="559"/>
      <c r="FG5" s="558" t="s">
        <v>49</v>
      </c>
      <c r="FH5" s="559"/>
      <c r="FI5" s="558" t="s">
        <v>51</v>
      </c>
      <c r="FJ5" s="559"/>
      <c r="FK5" s="558" t="s">
        <v>61</v>
      </c>
      <c r="FL5" s="559"/>
      <c r="FM5" s="558" t="s">
        <v>91</v>
      </c>
      <c r="FN5" s="559"/>
      <c r="FO5" s="558" t="s">
        <v>64</v>
      </c>
      <c r="FP5" s="559"/>
      <c r="FQ5" s="558" t="s">
        <v>38</v>
      </c>
      <c r="FR5" s="559"/>
      <c r="FS5" s="558" t="s">
        <v>99</v>
      </c>
      <c r="FT5" s="559"/>
      <c r="FU5" s="558" t="s">
        <v>27</v>
      </c>
      <c r="FV5" s="559"/>
      <c r="FW5" s="558" t="s">
        <v>110</v>
      </c>
      <c r="FX5" s="559"/>
      <c r="FY5" s="558" t="s">
        <v>46</v>
      </c>
      <c r="FZ5" s="559"/>
      <c r="GA5" s="558" t="s">
        <v>74</v>
      </c>
      <c r="GB5" s="559"/>
      <c r="GC5" s="558" t="s">
        <v>124</v>
      </c>
      <c r="GD5" s="559"/>
      <c r="GE5" s="558" t="s">
        <v>50</v>
      </c>
      <c r="GF5" s="559"/>
      <c r="GG5" s="558" t="s">
        <v>76</v>
      </c>
      <c r="GH5" s="559"/>
      <c r="GI5" s="558" t="s">
        <v>92</v>
      </c>
      <c r="GJ5" s="559"/>
      <c r="GK5" s="558" t="s">
        <v>125</v>
      </c>
      <c r="GL5" s="559"/>
      <c r="GM5" s="558" t="s">
        <v>95</v>
      </c>
      <c r="GN5" s="559"/>
      <c r="GO5" s="558" t="s">
        <v>43</v>
      </c>
      <c r="GP5" s="559"/>
      <c r="GQ5" s="558" t="s">
        <v>86</v>
      </c>
      <c r="GR5" s="559"/>
      <c r="GS5" s="558" t="s">
        <v>105</v>
      </c>
      <c r="GT5" s="559"/>
      <c r="GU5" s="558" t="s">
        <v>108</v>
      </c>
      <c r="GV5" s="586"/>
    </row>
    <row r="6" spans="1:204">
      <c r="A6" s="4"/>
      <c r="B6" s="597"/>
      <c r="C6" s="597"/>
      <c r="D6" s="4"/>
      <c r="E6" s="560"/>
      <c r="F6" s="561"/>
      <c r="G6" s="560"/>
      <c r="H6" s="561"/>
      <c r="I6" s="560"/>
      <c r="J6" s="561"/>
      <c r="K6" s="560"/>
      <c r="L6" s="561"/>
      <c r="M6" s="560"/>
      <c r="N6" s="561"/>
      <c r="O6" s="560"/>
      <c r="P6" s="561"/>
      <c r="Q6" s="560"/>
      <c r="R6" s="561"/>
      <c r="S6" s="560"/>
      <c r="T6" s="561"/>
      <c r="U6" s="560"/>
      <c r="V6" s="561"/>
      <c r="W6" s="560"/>
      <c r="X6" s="561"/>
      <c r="Y6" s="560"/>
      <c r="Z6" s="561"/>
      <c r="AA6" s="560"/>
      <c r="AB6" s="561"/>
      <c r="AC6" s="560"/>
      <c r="AD6" s="561"/>
      <c r="AE6" s="560"/>
      <c r="AF6" s="561"/>
      <c r="AG6" s="560"/>
      <c r="AH6" s="561"/>
      <c r="AI6" s="560"/>
      <c r="AJ6" s="561"/>
      <c r="AK6" s="560"/>
      <c r="AL6" s="561"/>
      <c r="AM6" s="560"/>
      <c r="AN6" s="561"/>
      <c r="AO6" s="560"/>
      <c r="AP6" s="561"/>
      <c r="AQ6" s="560"/>
      <c r="AR6" s="561"/>
      <c r="AS6" s="560"/>
      <c r="AT6" s="561"/>
      <c r="AU6" s="560"/>
      <c r="AV6" s="561"/>
      <c r="AW6" s="560"/>
      <c r="AX6" s="561"/>
      <c r="AY6" s="560"/>
      <c r="AZ6" s="561"/>
      <c r="BA6" s="592"/>
      <c r="BB6" s="593"/>
      <c r="BC6" s="560"/>
      <c r="BD6" s="561"/>
      <c r="BE6" s="560"/>
      <c r="BF6" s="561"/>
      <c r="BG6" s="560"/>
      <c r="BH6" s="561"/>
      <c r="BI6" s="560"/>
      <c r="BJ6" s="561"/>
      <c r="BK6" s="560"/>
      <c r="BL6" s="587"/>
      <c r="BM6" s="584"/>
      <c r="BN6" s="585"/>
      <c r="BO6" s="560"/>
      <c r="BP6" s="561"/>
      <c r="BQ6" s="560"/>
      <c r="BR6" s="561"/>
      <c r="BS6" s="560"/>
      <c r="BT6" s="561"/>
      <c r="BU6" s="560"/>
      <c r="BV6" s="561"/>
      <c r="BW6" s="560"/>
      <c r="BX6" s="561"/>
      <c r="BY6" s="560"/>
      <c r="BZ6" s="561"/>
      <c r="CA6" s="560"/>
      <c r="CB6" s="561"/>
      <c r="CC6" s="560"/>
      <c r="CD6" s="561"/>
      <c r="CE6" s="560"/>
      <c r="CF6" s="561"/>
      <c r="CG6" s="560"/>
      <c r="CH6" s="561"/>
      <c r="CI6" s="560"/>
      <c r="CJ6" s="561"/>
      <c r="CK6" s="560"/>
      <c r="CL6" s="561"/>
      <c r="CM6" s="560"/>
      <c r="CN6" s="561"/>
      <c r="CO6" s="560"/>
      <c r="CP6" s="561"/>
      <c r="CQ6" s="560"/>
      <c r="CR6" s="561"/>
      <c r="CS6" s="560"/>
      <c r="CT6" s="561"/>
      <c r="CU6" s="589"/>
      <c r="CV6" s="589"/>
      <c r="CW6" s="560"/>
      <c r="CX6" s="561"/>
      <c r="CY6" s="560"/>
      <c r="CZ6" s="561"/>
      <c r="DA6" s="560"/>
      <c r="DB6" s="561"/>
      <c r="DC6" s="560"/>
      <c r="DD6" s="561"/>
      <c r="DE6" s="560"/>
      <c r="DF6" s="561"/>
      <c r="DG6" s="560"/>
      <c r="DH6" s="561"/>
      <c r="DI6" s="560"/>
      <c r="DJ6" s="561"/>
      <c r="DK6" s="560"/>
      <c r="DL6" s="561"/>
      <c r="DM6" s="560"/>
      <c r="DN6" s="561"/>
      <c r="DO6" s="560"/>
      <c r="DP6" s="561"/>
      <c r="DQ6" s="560"/>
      <c r="DR6" s="561"/>
      <c r="DS6" s="560"/>
      <c r="DT6" s="561"/>
      <c r="DU6" s="560"/>
      <c r="DV6" s="561"/>
      <c r="DW6" s="560"/>
      <c r="DX6" s="561"/>
      <c r="DY6" s="560"/>
      <c r="DZ6" s="561"/>
      <c r="EA6" s="560"/>
      <c r="EB6" s="561"/>
      <c r="EC6" s="560"/>
      <c r="ED6" s="561"/>
      <c r="EE6" s="560"/>
      <c r="EF6" s="561"/>
      <c r="EG6" s="560"/>
      <c r="EH6" s="561"/>
      <c r="EI6" s="560"/>
      <c r="EJ6" s="561"/>
      <c r="EK6" s="560"/>
      <c r="EL6" s="561"/>
      <c r="EM6" s="560"/>
      <c r="EN6" s="561"/>
      <c r="EO6" s="560"/>
      <c r="EP6" s="561"/>
      <c r="EQ6" s="589"/>
      <c r="ER6" s="585"/>
      <c r="ES6" s="560"/>
      <c r="ET6" s="561"/>
      <c r="EU6" s="560"/>
      <c r="EV6" s="561"/>
      <c r="EW6" s="560"/>
      <c r="EX6" s="561"/>
      <c r="EY6" s="560"/>
      <c r="EZ6" s="561"/>
      <c r="FA6" s="560"/>
      <c r="FB6" s="561"/>
      <c r="FC6" s="560"/>
      <c r="FD6" s="561"/>
      <c r="FE6" s="560"/>
      <c r="FF6" s="561"/>
      <c r="FG6" s="560"/>
      <c r="FH6" s="561"/>
      <c r="FI6" s="560"/>
      <c r="FJ6" s="561"/>
      <c r="FK6" s="560"/>
      <c r="FL6" s="561"/>
      <c r="FM6" s="560"/>
      <c r="FN6" s="561"/>
      <c r="FO6" s="560"/>
      <c r="FP6" s="561"/>
      <c r="FQ6" s="560"/>
      <c r="FR6" s="561"/>
      <c r="FS6" s="560"/>
      <c r="FT6" s="561"/>
      <c r="FU6" s="560"/>
      <c r="FV6" s="561"/>
      <c r="FW6" s="560"/>
      <c r="FX6" s="561"/>
      <c r="FY6" s="560"/>
      <c r="FZ6" s="561"/>
      <c r="GA6" s="560"/>
      <c r="GB6" s="561"/>
      <c r="GC6" s="560"/>
      <c r="GD6" s="561"/>
      <c r="GE6" s="560"/>
      <c r="GF6" s="561"/>
      <c r="GG6" s="560"/>
      <c r="GH6" s="561"/>
      <c r="GI6" s="560"/>
      <c r="GJ6" s="561"/>
      <c r="GK6" s="560"/>
      <c r="GL6" s="561"/>
      <c r="GM6" s="560"/>
      <c r="GN6" s="561"/>
      <c r="GO6" s="560"/>
      <c r="GP6" s="561"/>
      <c r="GQ6" s="560"/>
      <c r="GR6" s="561"/>
      <c r="GS6" s="560"/>
      <c r="GT6" s="561"/>
      <c r="GU6" s="560"/>
      <c r="GV6" s="587"/>
    </row>
    <row r="7" spans="1:204" ht="15.95" customHeight="1">
      <c r="A7" s="4"/>
      <c r="B7" s="7" t="s">
        <v>126</v>
      </c>
      <c r="C7" s="598" t="s">
        <v>219</v>
      </c>
      <c r="D7" s="599"/>
      <c r="E7" s="129"/>
      <c r="F7" s="130"/>
      <c r="G7" s="129"/>
      <c r="H7" s="130"/>
      <c r="I7" s="129"/>
      <c r="J7" s="130"/>
      <c r="K7" s="129"/>
      <c r="L7" s="130"/>
      <c r="M7" s="129"/>
      <c r="N7" s="130"/>
      <c r="O7" s="129"/>
      <c r="P7" s="130"/>
      <c r="Q7" s="129"/>
      <c r="R7" s="130"/>
      <c r="S7" s="129"/>
      <c r="T7" s="130"/>
      <c r="U7" s="129"/>
      <c r="V7" s="130"/>
      <c r="W7" s="129"/>
      <c r="X7" s="130"/>
      <c r="Y7" s="129"/>
      <c r="Z7" s="130"/>
      <c r="AA7" s="129"/>
      <c r="AB7" s="130"/>
      <c r="AC7" s="129"/>
      <c r="AD7" s="130"/>
      <c r="AE7" s="129"/>
      <c r="AF7" s="130"/>
      <c r="AG7" s="129"/>
      <c r="AH7" s="130"/>
      <c r="AI7" s="129"/>
      <c r="AJ7" s="130"/>
      <c r="AK7" s="129"/>
      <c r="AL7" s="130"/>
      <c r="AM7" s="129"/>
      <c r="AN7" s="130"/>
      <c r="AO7" s="129"/>
      <c r="AP7" s="130"/>
      <c r="AQ7" s="129"/>
      <c r="AR7" s="130"/>
      <c r="AS7" s="129"/>
      <c r="AT7" s="130"/>
      <c r="AU7" s="129"/>
      <c r="AV7" s="130"/>
      <c r="AW7" s="129"/>
      <c r="AX7" s="130"/>
      <c r="AY7" s="129"/>
      <c r="AZ7" s="130"/>
      <c r="BA7" s="129"/>
      <c r="BB7" s="130"/>
      <c r="BC7" s="129"/>
      <c r="BD7" s="130"/>
      <c r="BE7" s="129"/>
      <c r="BF7" s="130"/>
      <c r="BG7" s="129"/>
      <c r="BH7" s="130"/>
      <c r="BI7" s="129"/>
      <c r="BJ7" s="130"/>
      <c r="BK7" s="129"/>
      <c r="BL7" s="130"/>
      <c r="BM7" s="206"/>
      <c r="BN7" s="207"/>
      <c r="BO7" s="129"/>
      <c r="BP7" s="130"/>
      <c r="BQ7" s="129"/>
      <c r="BR7" s="130"/>
      <c r="BS7" s="129"/>
      <c r="BT7" s="130"/>
      <c r="BU7" s="129"/>
      <c r="BV7" s="130"/>
      <c r="BW7" s="129"/>
      <c r="BX7" s="130"/>
      <c r="BY7" s="129"/>
      <c r="BZ7" s="130"/>
      <c r="CA7" s="129"/>
      <c r="CB7" s="130"/>
      <c r="CC7" s="129"/>
      <c r="CD7" s="130"/>
      <c r="CE7" s="129"/>
      <c r="CF7" s="130"/>
      <c r="CG7" s="129"/>
      <c r="CH7" s="130"/>
      <c r="CI7" s="129"/>
      <c r="CJ7" s="130"/>
      <c r="CK7" s="129"/>
      <c r="CL7" s="130"/>
      <c r="CM7" s="129"/>
      <c r="CN7" s="130"/>
      <c r="CO7" s="129"/>
      <c r="CP7" s="130"/>
      <c r="CQ7" s="129"/>
      <c r="CR7" s="130"/>
      <c r="CS7" s="129"/>
      <c r="CT7" s="130"/>
      <c r="CU7" s="218"/>
      <c r="CV7" s="207"/>
      <c r="CW7" s="129"/>
      <c r="CX7" s="130"/>
      <c r="CY7" s="129"/>
      <c r="CZ7" s="130"/>
      <c r="DA7" s="129"/>
      <c r="DB7" s="130"/>
      <c r="DC7" s="129"/>
      <c r="DD7" s="130"/>
      <c r="DE7" s="129"/>
      <c r="DF7" s="130"/>
      <c r="DG7" s="129"/>
      <c r="DH7" s="130"/>
      <c r="DI7" s="129"/>
      <c r="DJ7" s="130"/>
      <c r="DK7" s="129"/>
      <c r="DL7" s="130"/>
      <c r="DM7" s="129"/>
      <c r="DN7" s="130"/>
      <c r="DO7" s="129"/>
      <c r="DP7" s="130"/>
      <c r="DQ7" s="129"/>
      <c r="DR7" s="130"/>
      <c r="DS7" s="129"/>
      <c r="DT7" s="130"/>
      <c r="DU7" s="129"/>
      <c r="DV7" s="130"/>
      <c r="DW7" s="129"/>
      <c r="DX7" s="130"/>
      <c r="DY7" s="129"/>
      <c r="DZ7" s="130"/>
      <c r="EA7" s="129"/>
      <c r="EB7" s="130"/>
      <c r="EC7" s="129"/>
      <c r="ED7" s="130"/>
      <c r="EE7" s="129"/>
      <c r="EF7" s="130"/>
      <c r="EG7" s="129"/>
      <c r="EH7" s="130"/>
      <c r="EI7" s="129"/>
      <c r="EJ7" s="130"/>
      <c r="EK7" s="129"/>
      <c r="EL7" s="130"/>
      <c r="EM7" s="129"/>
      <c r="EN7" s="130"/>
      <c r="EO7" s="129"/>
      <c r="EP7" s="130"/>
      <c r="EQ7" s="218"/>
      <c r="ER7" s="207"/>
      <c r="ES7" s="129"/>
      <c r="ET7" s="130"/>
      <c r="EU7" s="129"/>
      <c r="EV7" s="130"/>
      <c r="EW7" s="129"/>
      <c r="EX7" s="130"/>
      <c r="EY7" s="129"/>
      <c r="EZ7" s="130"/>
      <c r="FA7" s="129"/>
      <c r="FB7" s="130"/>
      <c r="FC7" s="129"/>
      <c r="FD7" s="130"/>
      <c r="FE7" s="129"/>
      <c r="FF7" s="130"/>
      <c r="FG7" s="129"/>
      <c r="FH7" s="130"/>
      <c r="FI7" s="129"/>
      <c r="FJ7" s="130"/>
      <c r="FK7" s="129"/>
      <c r="FL7" s="130"/>
      <c r="FM7" s="129"/>
      <c r="FN7" s="130"/>
      <c r="FO7" s="129"/>
      <c r="FP7" s="130"/>
      <c r="FQ7" s="129"/>
      <c r="FR7" s="130"/>
      <c r="FS7" s="129"/>
      <c r="FT7" s="130"/>
      <c r="FU7" s="129"/>
      <c r="FV7" s="130"/>
      <c r="FW7" s="129"/>
      <c r="FX7" s="130"/>
      <c r="FY7" s="129"/>
      <c r="FZ7" s="130"/>
      <c r="GA7" s="129"/>
      <c r="GB7" s="130"/>
      <c r="GC7" s="129"/>
      <c r="GD7" s="130"/>
      <c r="GE7" s="129"/>
      <c r="GF7" s="130"/>
      <c r="GG7" s="129"/>
      <c r="GH7" s="130"/>
      <c r="GI7" s="129"/>
      <c r="GJ7" s="130"/>
      <c r="GK7" s="129"/>
      <c r="GL7" s="130"/>
      <c r="GM7" s="129"/>
      <c r="GN7" s="130"/>
      <c r="GO7" s="129"/>
      <c r="GP7" s="130"/>
      <c r="GQ7" s="129"/>
      <c r="GR7" s="130"/>
      <c r="GS7" s="129"/>
      <c r="GT7" s="130"/>
      <c r="GU7" s="129"/>
      <c r="GV7" s="130"/>
    </row>
    <row r="8" spans="1:204" ht="71.099999999999994" customHeight="1">
      <c r="A8" s="4"/>
      <c r="B8" s="36"/>
      <c r="C8" s="11" t="s">
        <v>128</v>
      </c>
      <c r="D8" s="12" t="s">
        <v>220</v>
      </c>
      <c r="E8" s="65" t="s">
        <v>221</v>
      </c>
      <c r="F8" s="66">
        <v>10</v>
      </c>
      <c r="G8" s="65" t="s">
        <v>143</v>
      </c>
      <c r="H8" s="66">
        <v>5</v>
      </c>
      <c r="I8" s="65" t="s">
        <v>221</v>
      </c>
      <c r="J8" s="66">
        <v>10</v>
      </c>
      <c r="K8" s="65" t="s">
        <v>221</v>
      </c>
      <c r="L8" s="66">
        <v>10</v>
      </c>
      <c r="M8" s="65" t="s">
        <v>143</v>
      </c>
      <c r="N8" s="66">
        <v>5</v>
      </c>
      <c r="O8" s="65" t="s">
        <v>221</v>
      </c>
      <c r="P8" s="66">
        <v>10</v>
      </c>
      <c r="Q8" s="65" t="s">
        <v>222</v>
      </c>
      <c r="R8" s="66">
        <v>0</v>
      </c>
      <c r="S8" s="65" t="s">
        <v>221</v>
      </c>
      <c r="T8" s="66">
        <v>10</v>
      </c>
      <c r="U8" s="65" t="s">
        <v>222</v>
      </c>
      <c r="V8" s="66">
        <v>0</v>
      </c>
      <c r="W8" s="65" t="s">
        <v>221</v>
      </c>
      <c r="X8" s="66">
        <v>10</v>
      </c>
      <c r="Y8" s="65" t="s">
        <v>143</v>
      </c>
      <c r="Z8" s="66">
        <v>5</v>
      </c>
      <c r="AA8" s="65" t="s">
        <v>143</v>
      </c>
      <c r="AB8" s="66">
        <v>5</v>
      </c>
      <c r="AC8" s="65" t="s">
        <v>222</v>
      </c>
      <c r="AD8" s="66">
        <v>0</v>
      </c>
      <c r="AE8" s="65" t="s">
        <v>143</v>
      </c>
      <c r="AF8" s="66">
        <v>5</v>
      </c>
      <c r="AG8" s="80" t="s">
        <v>221</v>
      </c>
      <c r="AH8" s="75">
        <v>10</v>
      </c>
      <c r="AI8" s="65" t="s">
        <v>143</v>
      </c>
      <c r="AJ8" s="66">
        <v>5</v>
      </c>
      <c r="AK8" s="65" t="s">
        <v>143</v>
      </c>
      <c r="AL8" s="66">
        <v>5</v>
      </c>
      <c r="AM8" s="65" t="s">
        <v>221</v>
      </c>
      <c r="AN8" s="66">
        <v>10</v>
      </c>
      <c r="AO8" s="65" t="s">
        <v>143</v>
      </c>
      <c r="AP8" s="66">
        <v>5</v>
      </c>
      <c r="AQ8" s="65" t="s">
        <v>143</v>
      </c>
      <c r="AR8" s="66">
        <v>5</v>
      </c>
      <c r="AS8" s="65" t="s">
        <v>222</v>
      </c>
      <c r="AT8" s="66">
        <v>0</v>
      </c>
      <c r="AU8" s="65" t="s">
        <v>221</v>
      </c>
      <c r="AV8" s="66">
        <v>10</v>
      </c>
      <c r="AW8" s="65" t="s">
        <v>221</v>
      </c>
      <c r="AX8" s="66">
        <v>10</v>
      </c>
      <c r="AY8" s="65" t="s">
        <v>222</v>
      </c>
      <c r="AZ8" s="66">
        <v>0</v>
      </c>
      <c r="BA8" s="65" t="s">
        <v>221</v>
      </c>
      <c r="BB8" s="66">
        <v>10</v>
      </c>
      <c r="BC8" s="65" t="s">
        <v>143</v>
      </c>
      <c r="BD8" s="66">
        <v>5</v>
      </c>
      <c r="BE8" s="65" t="s">
        <v>143</v>
      </c>
      <c r="BF8" s="66">
        <v>5</v>
      </c>
      <c r="BG8" s="65" t="s">
        <v>221</v>
      </c>
      <c r="BH8" s="66">
        <v>10</v>
      </c>
      <c r="BI8" s="65" t="s">
        <v>221</v>
      </c>
      <c r="BJ8" s="66">
        <v>10</v>
      </c>
      <c r="BK8" s="65" t="s">
        <v>143</v>
      </c>
      <c r="BL8" s="66">
        <v>5</v>
      </c>
      <c r="BM8" s="194" t="s">
        <v>221</v>
      </c>
      <c r="BN8" s="208">
        <f>IF(BM8="&lt; 2 years",10,(IF(BM8="2-5 years",5,(IF(BM8="&gt; 5 years",0,IF(BM8="Unknown",0," "))))))</f>
        <v>10</v>
      </c>
      <c r="BO8" s="65" t="s">
        <v>222</v>
      </c>
      <c r="BP8" s="66">
        <v>0</v>
      </c>
      <c r="BQ8" s="65" t="s">
        <v>221</v>
      </c>
      <c r="BR8" s="66">
        <v>10</v>
      </c>
      <c r="BS8" s="65" t="s">
        <v>143</v>
      </c>
      <c r="BT8" s="66">
        <v>5</v>
      </c>
      <c r="BU8" s="65" t="s">
        <v>143</v>
      </c>
      <c r="BV8" s="66">
        <v>5</v>
      </c>
      <c r="BW8" s="65" t="s">
        <v>143</v>
      </c>
      <c r="BX8" s="66">
        <v>5</v>
      </c>
      <c r="BY8" s="65" t="s">
        <v>222</v>
      </c>
      <c r="BZ8" s="66">
        <v>0</v>
      </c>
      <c r="CA8" s="65" t="s">
        <v>221</v>
      </c>
      <c r="CB8" s="66">
        <v>10</v>
      </c>
      <c r="CC8" s="65" t="s">
        <v>143</v>
      </c>
      <c r="CD8" s="66">
        <v>5</v>
      </c>
      <c r="CE8" s="65" t="s">
        <v>222</v>
      </c>
      <c r="CF8" s="66">
        <v>0</v>
      </c>
      <c r="CG8" s="65" t="s">
        <v>222</v>
      </c>
      <c r="CH8" s="66">
        <v>0</v>
      </c>
      <c r="CI8" s="65" t="s">
        <v>221</v>
      </c>
      <c r="CJ8" s="66">
        <v>10</v>
      </c>
      <c r="CK8" s="65" t="s">
        <v>222</v>
      </c>
      <c r="CL8" s="66">
        <v>0</v>
      </c>
      <c r="CM8" s="65" t="s">
        <v>222</v>
      </c>
      <c r="CN8" s="66">
        <v>0</v>
      </c>
      <c r="CO8" s="65" t="s">
        <v>143</v>
      </c>
      <c r="CP8" s="66">
        <v>5</v>
      </c>
      <c r="CQ8" s="65" t="s">
        <v>143</v>
      </c>
      <c r="CR8" s="66">
        <v>5</v>
      </c>
      <c r="CS8" s="65" t="s">
        <v>143</v>
      </c>
      <c r="CT8" s="66">
        <v>5</v>
      </c>
      <c r="CU8" s="220" t="s">
        <v>143</v>
      </c>
      <c r="CV8" s="208">
        <f>IF(CU8="&lt; 2 years",10,(IF(CU8="2-5 years",5,(IF(CU8="&gt; 5 years",0,IF(CU8="Unknown",0," "))))))</f>
        <v>5</v>
      </c>
      <c r="CW8" s="65" t="s">
        <v>221</v>
      </c>
      <c r="CX8" s="66">
        <v>10</v>
      </c>
      <c r="CY8" s="65" t="s">
        <v>221</v>
      </c>
      <c r="CZ8" s="66">
        <v>10</v>
      </c>
      <c r="DA8" s="65" t="s">
        <v>143</v>
      </c>
      <c r="DB8" s="66">
        <v>5</v>
      </c>
      <c r="DC8" s="65" t="s">
        <v>222</v>
      </c>
      <c r="DD8" s="66">
        <v>0</v>
      </c>
      <c r="DE8" s="65" t="s">
        <v>221</v>
      </c>
      <c r="DF8" s="66">
        <v>10</v>
      </c>
      <c r="DG8" s="65" t="s">
        <v>143</v>
      </c>
      <c r="DH8" s="66">
        <v>5</v>
      </c>
      <c r="DI8" s="65" t="s">
        <v>221</v>
      </c>
      <c r="DJ8" s="66">
        <v>10</v>
      </c>
      <c r="DK8" s="65" t="s">
        <v>143</v>
      </c>
      <c r="DL8" s="66">
        <v>5</v>
      </c>
      <c r="DM8" s="65" t="s">
        <v>221</v>
      </c>
      <c r="DN8" s="66">
        <v>10</v>
      </c>
      <c r="DO8" s="65" t="s">
        <v>222</v>
      </c>
      <c r="DP8" s="66">
        <v>0</v>
      </c>
      <c r="DQ8" s="65" t="s">
        <v>143</v>
      </c>
      <c r="DR8" s="66">
        <v>5</v>
      </c>
      <c r="DS8" s="65" t="s">
        <v>143</v>
      </c>
      <c r="DT8" s="66">
        <v>5</v>
      </c>
      <c r="DU8" s="65" t="s">
        <v>143</v>
      </c>
      <c r="DV8" s="66">
        <v>5</v>
      </c>
      <c r="DW8" s="65" t="s">
        <v>222</v>
      </c>
      <c r="DX8" s="66">
        <v>0</v>
      </c>
      <c r="DY8" s="65" t="s">
        <v>143</v>
      </c>
      <c r="DZ8" s="66">
        <v>5</v>
      </c>
      <c r="EA8" s="65" t="s">
        <v>143</v>
      </c>
      <c r="EB8" s="66">
        <v>5</v>
      </c>
      <c r="EC8" s="65" t="s">
        <v>143</v>
      </c>
      <c r="ED8" s="66">
        <v>5</v>
      </c>
      <c r="EE8" s="65" t="s">
        <v>143</v>
      </c>
      <c r="EF8" s="66">
        <v>5</v>
      </c>
      <c r="EG8" s="65" t="s">
        <v>221</v>
      </c>
      <c r="EH8" s="66">
        <v>10</v>
      </c>
      <c r="EI8" s="65" t="s">
        <v>221</v>
      </c>
      <c r="EJ8" s="66">
        <v>10</v>
      </c>
      <c r="EK8" s="65" t="s">
        <v>143</v>
      </c>
      <c r="EL8" s="66">
        <v>5</v>
      </c>
      <c r="EM8" s="65" t="s">
        <v>221</v>
      </c>
      <c r="EN8" s="66">
        <v>10</v>
      </c>
      <c r="EO8" s="65" t="s">
        <v>143</v>
      </c>
      <c r="EP8" s="66">
        <v>5</v>
      </c>
      <c r="EQ8" s="220" t="s">
        <v>221</v>
      </c>
      <c r="ER8" s="208">
        <f>IF(EQ8="&lt; 2 years",10,(IF(EQ8="2-5 years",5,(IF(EQ8="&gt; 5 years",0,IF(EQ8="Unknown",0," "))))))</f>
        <v>10</v>
      </c>
      <c r="ES8" s="65" t="s">
        <v>221</v>
      </c>
      <c r="ET8" s="66">
        <v>10</v>
      </c>
      <c r="EU8" s="65" t="s">
        <v>143</v>
      </c>
      <c r="EV8" s="66">
        <v>5</v>
      </c>
      <c r="EW8" s="65" t="s">
        <v>143</v>
      </c>
      <c r="EX8" s="66">
        <v>5</v>
      </c>
      <c r="EY8" s="65" t="s">
        <v>143</v>
      </c>
      <c r="EZ8" s="66">
        <v>5</v>
      </c>
      <c r="FA8" s="65" t="s">
        <v>143</v>
      </c>
      <c r="FB8" s="66">
        <v>5</v>
      </c>
      <c r="FC8" s="65" t="s">
        <v>143</v>
      </c>
      <c r="FD8" s="66">
        <v>5</v>
      </c>
      <c r="FE8" s="65" t="s">
        <v>143</v>
      </c>
      <c r="FF8" s="66">
        <v>5</v>
      </c>
      <c r="FG8" s="65" t="s">
        <v>143</v>
      </c>
      <c r="FH8" s="66">
        <v>5</v>
      </c>
      <c r="FI8" s="65" t="s">
        <v>222</v>
      </c>
      <c r="FJ8" s="66">
        <v>0</v>
      </c>
      <c r="FK8" s="65" t="s">
        <v>143</v>
      </c>
      <c r="FL8" s="66">
        <v>5</v>
      </c>
      <c r="FM8" s="65" t="s">
        <v>221</v>
      </c>
      <c r="FN8" s="66">
        <v>10</v>
      </c>
      <c r="FO8" s="65" t="s">
        <v>222</v>
      </c>
      <c r="FP8" s="66">
        <v>0</v>
      </c>
      <c r="FQ8" s="65" t="s">
        <v>221</v>
      </c>
      <c r="FR8" s="66">
        <v>10</v>
      </c>
      <c r="FS8" s="65" t="s">
        <v>222</v>
      </c>
      <c r="FT8" s="66">
        <v>0</v>
      </c>
      <c r="FU8" s="65" t="s">
        <v>143</v>
      </c>
      <c r="FV8" s="66">
        <v>5</v>
      </c>
      <c r="FW8" s="65" t="s">
        <v>143</v>
      </c>
      <c r="FX8" s="66">
        <v>5</v>
      </c>
      <c r="FY8" s="65" t="s">
        <v>143</v>
      </c>
      <c r="FZ8" s="66">
        <v>5</v>
      </c>
      <c r="GA8" s="65" t="s">
        <v>221</v>
      </c>
      <c r="GB8" s="66">
        <v>10</v>
      </c>
      <c r="GC8" s="65" t="s">
        <v>221</v>
      </c>
      <c r="GD8" s="66">
        <v>10</v>
      </c>
      <c r="GE8" s="65" t="s">
        <v>222</v>
      </c>
      <c r="GF8" s="66">
        <v>0</v>
      </c>
      <c r="GG8" s="65" t="s">
        <v>143</v>
      </c>
      <c r="GH8" s="66">
        <v>5</v>
      </c>
      <c r="GI8" s="65" t="s">
        <v>143</v>
      </c>
      <c r="GJ8" s="66">
        <v>5</v>
      </c>
      <c r="GK8" s="65" t="s">
        <v>221</v>
      </c>
      <c r="GL8" s="66">
        <v>10</v>
      </c>
      <c r="GM8" s="65" t="s">
        <v>221</v>
      </c>
      <c r="GN8" s="66">
        <v>10</v>
      </c>
      <c r="GO8" s="65" t="s">
        <v>143</v>
      </c>
      <c r="GP8" s="66">
        <v>5</v>
      </c>
      <c r="GQ8" s="65" t="s">
        <v>222</v>
      </c>
      <c r="GR8" s="66">
        <v>0</v>
      </c>
      <c r="GS8" s="65" t="s">
        <v>222</v>
      </c>
      <c r="GT8" s="66">
        <v>0</v>
      </c>
      <c r="GU8" s="65" t="s">
        <v>222</v>
      </c>
      <c r="GV8" s="66">
        <v>0</v>
      </c>
    </row>
    <row r="9" spans="1:204" ht="74.099999999999994" customHeight="1">
      <c r="A9" s="4"/>
      <c r="B9" s="38"/>
      <c r="C9" s="39" t="s">
        <v>132</v>
      </c>
      <c r="D9" s="12" t="s">
        <v>223</v>
      </c>
      <c r="E9" s="80" t="s">
        <v>221</v>
      </c>
      <c r="F9" s="75">
        <v>10</v>
      </c>
      <c r="G9" s="80" t="s">
        <v>221</v>
      </c>
      <c r="H9" s="75">
        <v>10</v>
      </c>
      <c r="I9" s="80" t="s">
        <v>143</v>
      </c>
      <c r="J9" s="75">
        <v>5</v>
      </c>
      <c r="K9" s="80" t="s">
        <v>221</v>
      </c>
      <c r="L9" s="75">
        <v>10</v>
      </c>
      <c r="M9" s="80" t="s">
        <v>221</v>
      </c>
      <c r="N9" s="75">
        <v>10</v>
      </c>
      <c r="O9" s="80" t="s">
        <v>221</v>
      </c>
      <c r="P9" s="75">
        <v>10</v>
      </c>
      <c r="Q9" s="80" t="s">
        <v>143</v>
      </c>
      <c r="R9" s="75">
        <v>5</v>
      </c>
      <c r="S9" s="80" t="s">
        <v>143</v>
      </c>
      <c r="T9" s="75">
        <v>5</v>
      </c>
      <c r="U9" s="80" t="s">
        <v>221</v>
      </c>
      <c r="V9" s="75">
        <v>10</v>
      </c>
      <c r="W9" s="80" t="s">
        <v>143</v>
      </c>
      <c r="X9" s="75">
        <v>5</v>
      </c>
      <c r="Y9" s="80" t="s">
        <v>143</v>
      </c>
      <c r="Z9" s="75">
        <v>5</v>
      </c>
      <c r="AA9" s="80" t="s">
        <v>221</v>
      </c>
      <c r="AB9" s="75">
        <v>10</v>
      </c>
      <c r="AC9" s="80" t="s">
        <v>221</v>
      </c>
      <c r="AD9" s="75">
        <v>10</v>
      </c>
      <c r="AE9" s="80" t="s">
        <v>221</v>
      </c>
      <c r="AF9" s="75">
        <v>10</v>
      </c>
      <c r="AG9" s="80" t="s">
        <v>221</v>
      </c>
      <c r="AH9" s="75">
        <v>10</v>
      </c>
      <c r="AI9" s="80" t="s">
        <v>221</v>
      </c>
      <c r="AJ9" s="75">
        <v>10</v>
      </c>
      <c r="AK9" s="80" t="s">
        <v>221</v>
      </c>
      <c r="AL9" s="75">
        <v>10</v>
      </c>
      <c r="AM9" s="80" t="s">
        <v>221</v>
      </c>
      <c r="AN9" s="75">
        <v>10</v>
      </c>
      <c r="AO9" s="80" t="s">
        <v>143</v>
      </c>
      <c r="AP9" s="75">
        <v>5</v>
      </c>
      <c r="AQ9" s="80" t="s">
        <v>221</v>
      </c>
      <c r="AR9" s="75">
        <v>10</v>
      </c>
      <c r="AS9" s="80" t="s">
        <v>143</v>
      </c>
      <c r="AT9" s="75">
        <v>5</v>
      </c>
      <c r="AU9" s="80" t="s">
        <v>221</v>
      </c>
      <c r="AV9" s="75">
        <v>10</v>
      </c>
      <c r="AW9" s="80" t="s">
        <v>221</v>
      </c>
      <c r="AX9" s="75">
        <v>10</v>
      </c>
      <c r="AY9" s="80" t="s">
        <v>221</v>
      </c>
      <c r="AZ9" s="75">
        <v>10</v>
      </c>
      <c r="BA9" s="80" t="s">
        <v>221</v>
      </c>
      <c r="BB9" s="75">
        <v>10</v>
      </c>
      <c r="BC9" s="80" t="s">
        <v>143</v>
      </c>
      <c r="BD9" s="75">
        <v>5</v>
      </c>
      <c r="BE9" s="80" t="s">
        <v>221</v>
      </c>
      <c r="BF9" s="75">
        <v>10</v>
      </c>
      <c r="BG9" s="80" t="s">
        <v>221</v>
      </c>
      <c r="BH9" s="75">
        <v>10</v>
      </c>
      <c r="BI9" s="80" t="s">
        <v>221</v>
      </c>
      <c r="BJ9" s="75">
        <v>10</v>
      </c>
      <c r="BK9" s="80" t="s">
        <v>221</v>
      </c>
      <c r="BL9" s="75">
        <v>10</v>
      </c>
      <c r="BM9" s="209" t="s">
        <v>221</v>
      </c>
      <c r="BN9" s="183">
        <f>IF(BM9="&lt; 2 years",10,(IF(BM9="2-5 years",5,(IF(BM9="&gt; 5 years",0,IF(BM9="Unknown",0," "))))))</f>
        <v>10</v>
      </c>
      <c r="BO9" s="80" t="s">
        <v>221</v>
      </c>
      <c r="BP9" s="75">
        <v>10</v>
      </c>
      <c r="BQ9" s="80" t="s">
        <v>221</v>
      </c>
      <c r="BR9" s="75">
        <v>10</v>
      </c>
      <c r="BS9" s="80" t="s">
        <v>221</v>
      </c>
      <c r="BT9" s="75">
        <v>10</v>
      </c>
      <c r="BU9" s="80" t="s">
        <v>221</v>
      </c>
      <c r="BV9" s="75">
        <v>10</v>
      </c>
      <c r="BW9" s="80" t="s">
        <v>143</v>
      </c>
      <c r="BX9" s="75">
        <v>5</v>
      </c>
      <c r="BY9" s="80" t="s">
        <v>221</v>
      </c>
      <c r="BZ9" s="75">
        <v>10</v>
      </c>
      <c r="CA9" s="80" t="s">
        <v>143</v>
      </c>
      <c r="CB9" s="75">
        <v>5</v>
      </c>
      <c r="CC9" s="80" t="s">
        <v>221</v>
      </c>
      <c r="CD9" s="75">
        <v>10</v>
      </c>
      <c r="CE9" s="80" t="s">
        <v>221</v>
      </c>
      <c r="CF9" s="75">
        <v>10</v>
      </c>
      <c r="CG9" s="80" t="s">
        <v>222</v>
      </c>
      <c r="CH9" s="75">
        <v>0</v>
      </c>
      <c r="CI9" s="80" t="s">
        <v>143</v>
      </c>
      <c r="CJ9" s="75">
        <v>5</v>
      </c>
      <c r="CK9" s="80" t="s">
        <v>221</v>
      </c>
      <c r="CL9" s="75">
        <v>10</v>
      </c>
      <c r="CM9" s="80" t="s">
        <v>221</v>
      </c>
      <c r="CN9" s="75">
        <v>10</v>
      </c>
      <c r="CO9" s="80" t="s">
        <v>221</v>
      </c>
      <c r="CP9" s="75">
        <v>10</v>
      </c>
      <c r="CQ9" s="80" t="s">
        <v>221</v>
      </c>
      <c r="CR9" s="75">
        <v>10</v>
      </c>
      <c r="CS9" s="80" t="s">
        <v>143</v>
      </c>
      <c r="CT9" s="75">
        <v>5</v>
      </c>
      <c r="CU9" s="221" t="s">
        <v>143</v>
      </c>
      <c r="CV9" s="183">
        <f>IF(CU9="&lt; 2 years",10,(IF(CU9="2-5 years",5,(IF(CU9="&gt; 5 years",0,IF(CU9="Unknown",0," "))))))</f>
        <v>5</v>
      </c>
      <c r="CW9" s="80" t="s">
        <v>221</v>
      </c>
      <c r="CX9" s="75">
        <v>10</v>
      </c>
      <c r="CY9" s="80" t="s">
        <v>221</v>
      </c>
      <c r="CZ9" s="75">
        <v>10</v>
      </c>
      <c r="DA9" s="80" t="s">
        <v>221</v>
      </c>
      <c r="DB9" s="75">
        <v>10</v>
      </c>
      <c r="DC9" s="80" t="s">
        <v>221</v>
      </c>
      <c r="DD9" s="75">
        <v>10</v>
      </c>
      <c r="DE9" s="80" t="s">
        <v>221</v>
      </c>
      <c r="DF9" s="75">
        <v>10</v>
      </c>
      <c r="DG9" s="80" t="s">
        <v>222</v>
      </c>
      <c r="DH9" s="75">
        <v>0</v>
      </c>
      <c r="DI9" s="80" t="s">
        <v>221</v>
      </c>
      <c r="DJ9" s="75">
        <v>10</v>
      </c>
      <c r="DK9" s="80" t="s">
        <v>221</v>
      </c>
      <c r="DL9" s="75">
        <v>10</v>
      </c>
      <c r="DM9" s="80" t="s">
        <v>221</v>
      </c>
      <c r="DN9" s="75">
        <v>10</v>
      </c>
      <c r="DO9" s="80" t="s">
        <v>222</v>
      </c>
      <c r="DP9" s="75">
        <v>0</v>
      </c>
      <c r="DQ9" s="80" t="s">
        <v>143</v>
      </c>
      <c r="DR9" s="75">
        <v>5</v>
      </c>
      <c r="DS9" s="80" t="s">
        <v>221</v>
      </c>
      <c r="DT9" s="75">
        <v>10</v>
      </c>
      <c r="DU9" s="80" t="s">
        <v>222</v>
      </c>
      <c r="DV9" s="75">
        <v>0</v>
      </c>
      <c r="DW9" s="80" t="s">
        <v>221</v>
      </c>
      <c r="DX9" s="75">
        <v>10</v>
      </c>
      <c r="DY9" s="80" t="s">
        <v>221</v>
      </c>
      <c r="DZ9" s="75">
        <v>10</v>
      </c>
      <c r="EA9" s="80" t="s">
        <v>221</v>
      </c>
      <c r="EB9" s="75">
        <v>10</v>
      </c>
      <c r="EC9" s="80" t="s">
        <v>221</v>
      </c>
      <c r="ED9" s="75">
        <v>10</v>
      </c>
      <c r="EE9" s="80" t="s">
        <v>221</v>
      </c>
      <c r="EF9" s="75">
        <v>10</v>
      </c>
      <c r="EG9" s="80" t="s">
        <v>221</v>
      </c>
      <c r="EH9" s="75">
        <v>10</v>
      </c>
      <c r="EI9" s="80" t="s">
        <v>221</v>
      </c>
      <c r="EJ9" s="75">
        <v>10</v>
      </c>
      <c r="EK9" s="80" t="s">
        <v>221</v>
      </c>
      <c r="EL9" s="75">
        <v>10</v>
      </c>
      <c r="EM9" s="80" t="s">
        <v>221</v>
      </c>
      <c r="EN9" s="75">
        <v>10</v>
      </c>
      <c r="EO9" s="80" t="s">
        <v>221</v>
      </c>
      <c r="EP9" s="75">
        <v>10</v>
      </c>
      <c r="EQ9" s="221" t="s">
        <v>221</v>
      </c>
      <c r="ER9" s="183">
        <f>IF(EQ9="&lt; 2 years",10,(IF(EQ9="2-5 years",5,(IF(EQ9="&gt; 5 years",0,IF(EQ9="Unknown",0," "))))))</f>
        <v>10</v>
      </c>
      <c r="ES9" s="80" t="s">
        <v>221</v>
      </c>
      <c r="ET9" s="75">
        <v>10</v>
      </c>
      <c r="EU9" s="80" t="s">
        <v>221</v>
      </c>
      <c r="EV9" s="75">
        <v>10</v>
      </c>
      <c r="EW9" s="80" t="s">
        <v>143</v>
      </c>
      <c r="EX9" s="75">
        <v>5</v>
      </c>
      <c r="EY9" s="80" t="s">
        <v>221</v>
      </c>
      <c r="EZ9" s="75">
        <v>10</v>
      </c>
      <c r="FA9" s="80" t="s">
        <v>221</v>
      </c>
      <c r="FB9" s="75">
        <v>10</v>
      </c>
      <c r="FC9" s="80" t="s">
        <v>221</v>
      </c>
      <c r="FD9" s="75">
        <v>10</v>
      </c>
      <c r="FE9" s="80" t="s">
        <v>221</v>
      </c>
      <c r="FF9" s="75">
        <v>10</v>
      </c>
      <c r="FG9" s="80" t="s">
        <v>221</v>
      </c>
      <c r="FH9" s="75">
        <v>10</v>
      </c>
      <c r="FI9" s="80" t="s">
        <v>143</v>
      </c>
      <c r="FJ9" s="75">
        <v>5</v>
      </c>
      <c r="FK9" s="80" t="s">
        <v>221</v>
      </c>
      <c r="FL9" s="75">
        <v>10</v>
      </c>
      <c r="FM9" s="80" t="s">
        <v>221</v>
      </c>
      <c r="FN9" s="75">
        <v>10</v>
      </c>
      <c r="FO9" s="80" t="s">
        <v>221</v>
      </c>
      <c r="FP9" s="75">
        <v>10</v>
      </c>
      <c r="FQ9" s="80" t="s">
        <v>221</v>
      </c>
      <c r="FR9" s="75">
        <v>10</v>
      </c>
      <c r="FS9" s="80" t="s">
        <v>222</v>
      </c>
      <c r="FT9" s="75">
        <v>0</v>
      </c>
      <c r="FU9" s="80" t="s">
        <v>143</v>
      </c>
      <c r="FV9" s="75">
        <v>5</v>
      </c>
      <c r="FW9" s="80" t="s">
        <v>222</v>
      </c>
      <c r="FX9" s="75">
        <v>0</v>
      </c>
      <c r="FY9" s="80" t="s">
        <v>221</v>
      </c>
      <c r="FZ9" s="75">
        <v>10</v>
      </c>
      <c r="GA9" s="80" t="s">
        <v>221</v>
      </c>
      <c r="GB9" s="75">
        <v>10</v>
      </c>
      <c r="GC9" s="80" t="s">
        <v>221</v>
      </c>
      <c r="GD9" s="75">
        <v>10</v>
      </c>
      <c r="GE9" s="80" t="s">
        <v>221</v>
      </c>
      <c r="GF9" s="75">
        <v>10</v>
      </c>
      <c r="GG9" s="80" t="s">
        <v>143</v>
      </c>
      <c r="GH9" s="75">
        <v>5</v>
      </c>
      <c r="GI9" s="80" t="s">
        <v>221</v>
      </c>
      <c r="GJ9" s="75">
        <v>10</v>
      </c>
      <c r="GK9" s="80" t="s">
        <v>221</v>
      </c>
      <c r="GL9" s="75">
        <v>10</v>
      </c>
      <c r="GM9" s="80" t="s">
        <v>143</v>
      </c>
      <c r="GN9" s="75">
        <v>5</v>
      </c>
      <c r="GO9" s="80" t="s">
        <v>221</v>
      </c>
      <c r="GP9" s="75">
        <v>10</v>
      </c>
      <c r="GQ9" s="80" t="s">
        <v>222</v>
      </c>
      <c r="GR9" s="75">
        <v>0</v>
      </c>
      <c r="GS9" s="80" t="s">
        <v>221</v>
      </c>
      <c r="GT9" s="75">
        <v>10</v>
      </c>
      <c r="GU9" s="80" t="s">
        <v>221</v>
      </c>
      <c r="GV9" s="75">
        <v>10</v>
      </c>
    </row>
    <row r="10" spans="1:204">
      <c r="A10" s="4"/>
      <c r="B10" s="18" t="s">
        <v>146</v>
      </c>
      <c r="C10" s="574" t="s">
        <v>224</v>
      </c>
      <c r="D10" s="575"/>
      <c r="E10" s="76"/>
      <c r="F10" s="77"/>
      <c r="G10" s="76"/>
      <c r="H10" s="77"/>
      <c r="I10" s="76"/>
      <c r="J10" s="77"/>
      <c r="K10" s="76"/>
      <c r="L10" s="77"/>
      <c r="M10" s="76"/>
      <c r="N10" s="77"/>
      <c r="O10" s="76"/>
      <c r="P10" s="77"/>
      <c r="Q10" s="76"/>
      <c r="R10" s="77"/>
      <c r="S10" s="76"/>
      <c r="T10" s="77"/>
      <c r="U10" s="76"/>
      <c r="V10" s="77"/>
      <c r="W10" s="76"/>
      <c r="X10" s="77"/>
      <c r="Y10" s="76"/>
      <c r="Z10" s="77"/>
      <c r="AA10" s="76"/>
      <c r="AB10" s="77"/>
      <c r="AC10" s="76"/>
      <c r="AD10" s="77"/>
      <c r="AE10" s="76"/>
      <c r="AF10" s="77"/>
      <c r="AG10" s="76"/>
      <c r="AH10" s="77"/>
      <c r="AI10" s="76"/>
      <c r="AJ10" s="77"/>
      <c r="AK10" s="76"/>
      <c r="AL10" s="77"/>
      <c r="AM10" s="76"/>
      <c r="AN10" s="77"/>
      <c r="AO10" s="76"/>
      <c r="AP10" s="77"/>
      <c r="AQ10" s="76"/>
      <c r="AR10" s="77"/>
      <c r="AS10" s="76"/>
      <c r="AT10" s="77"/>
      <c r="AU10" s="76"/>
      <c r="AV10" s="77"/>
      <c r="AW10" s="76"/>
      <c r="AX10" s="77"/>
      <c r="AY10" s="76"/>
      <c r="AZ10" s="77"/>
      <c r="BA10" s="76"/>
      <c r="BB10" s="77"/>
      <c r="BC10" s="76"/>
      <c r="BD10" s="77"/>
      <c r="BE10" s="76"/>
      <c r="BF10" s="77"/>
      <c r="BG10" s="76"/>
      <c r="BH10" s="77"/>
      <c r="BI10" s="76"/>
      <c r="BJ10" s="77"/>
      <c r="BK10" s="76"/>
      <c r="BL10" s="77"/>
      <c r="BM10" s="210"/>
      <c r="BN10" s="211"/>
      <c r="BO10" s="76"/>
      <c r="BP10" s="77"/>
      <c r="BQ10" s="76"/>
      <c r="BR10" s="77"/>
      <c r="BS10" s="76"/>
      <c r="BT10" s="77"/>
      <c r="BU10" s="76"/>
      <c r="BV10" s="77"/>
      <c r="BW10" s="76"/>
      <c r="BX10" s="77"/>
      <c r="BY10" s="76"/>
      <c r="BZ10" s="77"/>
      <c r="CA10" s="76"/>
      <c r="CB10" s="77"/>
      <c r="CC10" s="76"/>
      <c r="CD10" s="77"/>
      <c r="CE10" s="76"/>
      <c r="CF10" s="77"/>
      <c r="CG10" s="76"/>
      <c r="CH10" s="77"/>
      <c r="CI10" s="76"/>
      <c r="CJ10" s="77"/>
      <c r="CK10" s="76"/>
      <c r="CL10" s="77"/>
      <c r="CM10" s="76"/>
      <c r="CN10" s="77"/>
      <c r="CO10" s="76"/>
      <c r="CP10" s="77"/>
      <c r="CQ10" s="76"/>
      <c r="CR10" s="77"/>
      <c r="CS10" s="76"/>
      <c r="CT10" s="77"/>
      <c r="CU10" s="162"/>
      <c r="CV10" s="211"/>
      <c r="CW10" s="76"/>
      <c r="CX10" s="77"/>
      <c r="CY10" s="76"/>
      <c r="CZ10" s="77"/>
      <c r="DA10" s="76"/>
      <c r="DB10" s="77"/>
      <c r="DC10" s="76"/>
      <c r="DD10" s="77"/>
      <c r="DE10" s="76"/>
      <c r="DF10" s="77"/>
      <c r="DG10" s="76"/>
      <c r="DH10" s="77"/>
      <c r="DI10" s="76"/>
      <c r="DJ10" s="77"/>
      <c r="DK10" s="76"/>
      <c r="DL10" s="77"/>
      <c r="DM10" s="76"/>
      <c r="DN10" s="77"/>
      <c r="DO10" s="76"/>
      <c r="DP10" s="77"/>
      <c r="DQ10" s="76"/>
      <c r="DR10" s="77"/>
      <c r="DS10" s="76"/>
      <c r="DT10" s="77"/>
      <c r="DU10" s="76"/>
      <c r="DV10" s="77"/>
      <c r="DW10" s="76"/>
      <c r="DX10" s="77"/>
      <c r="DY10" s="76"/>
      <c r="DZ10" s="77"/>
      <c r="EA10" s="76"/>
      <c r="EB10" s="77"/>
      <c r="EC10" s="76"/>
      <c r="ED10" s="77"/>
      <c r="EE10" s="76"/>
      <c r="EF10" s="77"/>
      <c r="EG10" s="76"/>
      <c r="EH10" s="77"/>
      <c r="EI10" s="76"/>
      <c r="EJ10" s="77"/>
      <c r="EK10" s="76"/>
      <c r="EL10" s="77"/>
      <c r="EM10" s="76"/>
      <c r="EN10" s="77"/>
      <c r="EO10" s="76"/>
      <c r="EP10" s="77"/>
      <c r="EQ10" s="162"/>
      <c r="ER10" s="211"/>
      <c r="ES10" s="76"/>
      <c r="ET10" s="77"/>
      <c r="EU10" s="76"/>
      <c r="EV10" s="77"/>
      <c r="EW10" s="76"/>
      <c r="EX10" s="77"/>
      <c r="EY10" s="76"/>
      <c r="EZ10" s="77"/>
      <c r="FA10" s="76"/>
      <c r="FB10" s="77"/>
      <c r="FC10" s="76"/>
      <c r="FD10" s="77"/>
      <c r="FE10" s="76"/>
      <c r="FF10" s="77"/>
      <c r="FG10" s="76"/>
      <c r="FH10" s="77"/>
      <c r="FI10" s="76"/>
      <c r="FJ10" s="77"/>
      <c r="FK10" s="76"/>
      <c r="FL10" s="77"/>
      <c r="FM10" s="76"/>
      <c r="FN10" s="77"/>
      <c r="FO10" s="76"/>
      <c r="FP10" s="77"/>
      <c r="FQ10" s="76"/>
      <c r="FR10" s="77"/>
      <c r="FS10" s="76"/>
      <c r="FT10" s="77"/>
      <c r="FU10" s="76"/>
      <c r="FV10" s="77"/>
      <c r="FW10" s="76"/>
      <c r="FX10" s="77"/>
      <c r="FY10" s="76"/>
      <c r="FZ10" s="77"/>
      <c r="GA10" s="76"/>
      <c r="GB10" s="77"/>
      <c r="GC10" s="76"/>
      <c r="GD10" s="77"/>
      <c r="GE10" s="76"/>
      <c r="GF10" s="77"/>
      <c r="GG10" s="76"/>
      <c r="GH10" s="77"/>
      <c r="GI10" s="76"/>
      <c r="GJ10" s="77"/>
      <c r="GK10" s="76"/>
      <c r="GL10" s="77"/>
      <c r="GM10" s="76"/>
      <c r="GN10" s="77"/>
      <c r="GO10" s="76"/>
      <c r="GP10" s="77"/>
      <c r="GQ10" s="76"/>
      <c r="GR10" s="77"/>
      <c r="GS10" s="76"/>
      <c r="GT10" s="77"/>
      <c r="GU10" s="76"/>
      <c r="GV10" s="77"/>
    </row>
    <row r="11" spans="1:204" ht="72.95" customHeight="1">
      <c r="A11" s="4"/>
      <c r="B11" s="31"/>
      <c r="C11" s="32" t="s">
        <v>128</v>
      </c>
      <c r="D11" s="119" t="s">
        <v>225</v>
      </c>
      <c r="E11" s="103" t="s">
        <v>130</v>
      </c>
      <c r="F11" s="107">
        <v>0</v>
      </c>
      <c r="G11" s="103" t="s">
        <v>130</v>
      </c>
      <c r="H11" s="107">
        <v>0</v>
      </c>
      <c r="I11" s="103" t="s">
        <v>131</v>
      </c>
      <c r="J11" s="107">
        <v>10</v>
      </c>
      <c r="K11" s="103" t="s">
        <v>131</v>
      </c>
      <c r="L11" s="107">
        <v>10</v>
      </c>
      <c r="M11" s="103" t="s">
        <v>131</v>
      </c>
      <c r="N11" s="107">
        <v>10</v>
      </c>
      <c r="O11" s="103" t="s">
        <v>130</v>
      </c>
      <c r="P11" s="107">
        <v>0</v>
      </c>
      <c r="Q11" s="103" t="s">
        <v>131</v>
      </c>
      <c r="R11" s="107">
        <v>10</v>
      </c>
      <c r="S11" s="103" t="s">
        <v>130</v>
      </c>
      <c r="T11" s="107">
        <v>0</v>
      </c>
      <c r="U11" s="103" t="s">
        <v>130</v>
      </c>
      <c r="V11" s="107">
        <v>0</v>
      </c>
      <c r="W11" s="103" t="s">
        <v>130</v>
      </c>
      <c r="X11" s="107">
        <v>0</v>
      </c>
      <c r="Y11" s="103" t="s">
        <v>131</v>
      </c>
      <c r="Z11" s="107">
        <v>10</v>
      </c>
      <c r="AA11" s="103" t="s">
        <v>130</v>
      </c>
      <c r="AB11" s="107">
        <v>0</v>
      </c>
      <c r="AC11" s="103" t="s">
        <v>130</v>
      </c>
      <c r="AD11" s="107">
        <v>0</v>
      </c>
      <c r="AE11" s="103" t="s">
        <v>130</v>
      </c>
      <c r="AF11" s="107">
        <v>0</v>
      </c>
      <c r="AG11" s="103" t="s">
        <v>130</v>
      </c>
      <c r="AH11" s="107">
        <v>0</v>
      </c>
      <c r="AI11" s="103" t="s">
        <v>130</v>
      </c>
      <c r="AJ11" s="107">
        <v>0</v>
      </c>
      <c r="AK11" s="103" t="s">
        <v>130</v>
      </c>
      <c r="AL11" s="107">
        <v>0</v>
      </c>
      <c r="AM11" s="103" t="s">
        <v>130</v>
      </c>
      <c r="AN11" s="107">
        <v>0</v>
      </c>
      <c r="AO11" s="103" t="s">
        <v>130</v>
      </c>
      <c r="AP11" s="107">
        <v>0</v>
      </c>
      <c r="AQ11" s="103" t="s">
        <v>130</v>
      </c>
      <c r="AR11" s="107">
        <v>0</v>
      </c>
      <c r="AS11" s="103" t="s">
        <v>130</v>
      </c>
      <c r="AT11" s="107">
        <v>0</v>
      </c>
      <c r="AU11" s="103" t="s">
        <v>130</v>
      </c>
      <c r="AV11" s="107">
        <v>0</v>
      </c>
      <c r="AW11" s="103" t="s">
        <v>131</v>
      </c>
      <c r="AX11" s="107">
        <v>10</v>
      </c>
      <c r="AY11" s="103" t="s">
        <v>130</v>
      </c>
      <c r="AZ11" s="107">
        <v>0</v>
      </c>
      <c r="BA11" s="103" t="s">
        <v>130</v>
      </c>
      <c r="BB11" s="107">
        <v>0</v>
      </c>
      <c r="BC11" s="103" t="s">
        <v>130</v>
      </c>
      <c r="BD11" s="107">
        <v>0</v>
      </c>
      <c r="BE11" s="103" t="s">
        <v>130</v>
      </c>
      <c r="BF11" s="107">
        <v>0</v>
      </c>
      <c r="BG11" s="103" t="s">
        <v>130</v>
      </c>
      <c r="BH11" s="107">
        <v>0</v>
      </c>
      <c r="BI11" s="103" t="s">
        <v>130</v>
      </c>
      <c r="BJ11" s="107">
        <v>0</v>
      </c>
      <c r="BK11" s="103" t="s">
        <v>154</v>
      </c>
      <c r="BL11" s="107">
        <v>0</v>
      </c>
      <c r="BM11" s="186" t="s">
        <v>130</v>
      </c>
      <c r="BN11" s="187">
        <f>IF(BM11="No",0,(IF(BM11="Yes",10,(IF(BM11="Unknown",0," ")))))</f>
        <v>0</v>
      </c>
      <c r="BO11" s="103" t="s">
        <v>131</v>
      </c>
      <c r="BP11" s="107">
        <v>10</v>
      </c>
      <c r="BQ11" s="103" t="s">
        <v>131</v>
      </c>
      <c r="BR11" s="107">
        <v>10</v>
      </c>
      <c r="BS11" s="103" t="s">
        <v>154</v>
      </c>
      <c r="BT11" s="107">
        <v>0</v>
      </c>
      <c r="BU11" s="103" t="s">
        <v>131</v>
      </c>
      <c r="BV11" s="107">
        <v>10</v>
      </c>
      <c r="BW11" s="103" t="s">
        <v>130</v>
      </c>
      <c r="BX11" s="107">
        <v>0</v>
      </c>
      <c r="BY11" s="103" t="s">
        <v>130</v>
      </c>
      <c r="BZ11" s="107">
        <v>0</v>
      </c>
      <c r="CA11" s="103" t="s">
        <v>130</v>
      </c>
      <c r="CB11" s="107">
        <v>0</v>
      </c>
      <c r="CC11" s="103" t="s">
        <v>130</v>
      </c>
      <c r="CD11" s="107">
        <v>0</v>
      </c>
      <c r="CE11" s="103" t="s">
        <v>131</v>
      </c>
      <c r="CF11" s="107">
        <v>10</v>
      </c>
      <c r="CG11" s="103" t="s">
        <v>131</v>
      </c>
      <c r="CH11" s="107">
        <v>10</v>
      </c>
      <c r="CI11" s="103" t="s">
        <v>130</v>
      </c>
      <c r="CJ11" s="107">
        <v>0</v>
      </c>
      <c r="CK11" s="103" t="s">
        <v>130</v>
      </c>
      <c r="CL11" s="107">
        <v>0</v>
      </c>
      <c r="CM11" s="103" t="s">
        <v>130</v>
      </c>
      <c r="CN11" s="107">
        <v>0</v>
      </c>
      <c r="CO11" s="103" t="s">
        <v>130</v>
      </c>
      <c r="CP11" s="107">
        <v>0</v>
      </c>
      <c r="CQ11" s="103" t="s">
        <v>130</v>
      </c>
      <c r="CR11" s="107">
        <v>0</v>
      </c>
      <c r="CS11" s="103" t="s">
        <v>130</v>
      </c>
      <c r="CT11" s="107">
        <v>0</v>
      </c>
      <c r="CU11" s="222" t="s">
        <v>130</v>
      </c>
      <c r="CV11" s="187">
        <f>IF(CU11="No",0,(IF(CU11="Yes",10,(IF(CU11="Unknown",0," ")))))</f>
        <v>0</v>
      </c>
      <c r="CW11" s="103" t="s">
        <v>130</v>
      </c>
      <c r="CX11" s="107">
        <v>0</v>
      </c>
      <c r="CY11" s="103" t="s">
        <v>130</v>
      </c>
      <c r="CZ11" s="107">
        <v>0</v>
      </c>
      <c r="DA11" s="103" t="s">
        <v>130</v>
      </c>
      <c r="DB11" s="107">
        <v>0</v>
      </c>
      <c r="DC11" s="103" t="s">
        <v>131</v>
      </c>
      <c r="DD11" s="107">
        <v>10</v>
      </c>
      <c r="DE11" s="103" t="s">
        <v>130</v>
      </c>
      <c r="DF11" s="107">
        <v>0</v>
      </c>
      <c r="DG11" s="103" t="s">
        <v>130</v>
      </c>
      <c r="DH11" s="107">
        <v>0</v>
      </c>
      <c r="DI11" s="103" t="s">
        <v>130</v>
      </c>
      <c r="DJ11" s="107">
        <v>0</v>
      </c>
      <c r="DK11" s="103" t="s">
        <v>130</v>
      </c>
      <c r="DL11" s="107">
        <v>0</v>
      </c>
      <c r="DM11" s="103" t="s">
        <v>130</v>
      </c>
      <c r="DN11" s="107">
        <v>0</v>
      </c>
      <c r="DO11" s="103" t="s">
        <v>130</v>
      </c>
      <c r="DP11" s="107">
        <v>0</v>
      </c>
      <c r="DQ11" s="103" t="s">
        <v>130</v>
      </c>
      <c r="DR11" s="107">
        <v>0</v>
      </c>
      <c r="DS11" s="103" t="s">
        <v>130</v>
      </c>
      <c r="DT11" s="107">
        <v>0</v>
      </c>
      <c r="DU11" s="103" t="s">
        <v>131</v>
      </c>
      <c r="DV11" s="107">
        <v>10</v>
      </c>
      <c r="DW11" s="103" t="s">
        <v>130</v>
      </c>
      <c r="DX11" s="107">
        <v>0</v>
      </c>
      <c r="DY11" s="103" t="s">
        <v>130</v>
      </c>
      <c r="DZ11" s="107">
        <v>0</v>
      </c>
      <c r="EA11" s="103" t="s">
        <v>131</v>
      </c>
      <c r="EB11" s="107">
        <v>10</v>
      </c>
      <c r="EC11" s="103" t="s">
        <v>130</v>
      </c>
      <c r="ED11" s="107">
        <v>0</v>
      </c>
      <c r="EE11" s="103" t="s">
        <v>131</v>
      </c>
      <c r="EF11" s="107">
        <v>10</v>
      </c>
      <c r="EG11" s="103" t="s">
        <v>131</v>
      </c>
      <c r="EH11" s="107">
        <v>10</v>
      </c>
      <c r="EI11" s="103" t="s">
        <v>130</v>
      </c>
      <c r="EJ11" s="107">
        <v>0</v>
      </c>
      <c r="EK11" s="103" t="s">
        <v>130</v>
      </c>
      <c r="EL11" s="107">
        <v>0</v>
      </c>
      <c r="EM11" s="103" t="s">
        <v>130</v>
      </c>
      <c r="EN11" s="107">
        <v>0</v>
      </c>
      <c r="EO11" s="103" t="s">
        <v>130</v>
      </c>
      <c r="EP11" s="107">
        <v>0</v>
      </c>
      <c r="EQ11" s="222" t="s">
        <v>130</v>
      </c>
      <c r="ER11" s="187">
        <f>IF(EQ11="No",0,(IF(EQ11="Yes",10,(IF(EQ11="Unknown",0," ")))))</f>
        <v>0</v>
      </c>
      <c r="ES11" s="103" t="s">
        <v>130</v>
      </c>
      <c r="ET11" s="107">
        <v>0</v>
      </c>
      <c r="EU11" s="103" t="s">
        <v>131</v>
      </c>
      <c r="EV11" s="107">
        <v>10</v>
      </c>
      <c r="EW11" s="103" t="s">
        <v>130</v>
      </c>
      <c r="EX11" s="107">
        <v>0</v>
      </c>
      <c r="EY11" s="103" t="s">
        <v>130</v>
      </c>
      <c r="EZ11" s="107">
        <v>0</v>
      </c>
      <c r="FA11" s="103" t="s">
        <v>130</v>
      </c>
      <c r="FB11" s="107">
        <v>0</v>
      </c>
      <c r="FC11" s="103" t="s">
        <v>130</v>
      </c>
      <c r="FD11" s="107">
        <v>0</v>
      </c>
      <c r="FE11" s="103" t="s">
        <v>130</v>
      </c>
      <c r="FF11" s="107">
        <v>0</v>
      </c>
      <c r="FG11" s="103" t="s">
        <v>130</v>
      </c>
      <c r="FH11" s="107">
        <v>0</v>
      </c>
      <c r="FI11" s="103" t="s">
        <v>131</v>
      </c>
      <c r="FJ11" s="107">
        <v>10</v>
      </c>
      <c r="FK11" s="103" t="s">
        <v>130</v>
      </c>
      <c r="FL11" s="107">
        <v>0</v>
      </c>
      <c r="FM11" s="103" t="s">
        <v>130</v>
      </c>
      <c r="FN11" s="107">
        <v>0</v>
      </c>
      <c r="FO11" s="103" t="s">
        <v>130</v>
      </c>
      <c r="FP11" s="107">
        <v>0</v>
      </c>
      <c r="FQ11" s="103" t="s">
        <v>130</v>
      </c>
      <c r="FR11" s="107">
        <v>0</v>
      </c>
      <c r="FS11" s="103" t="s">
        <v>130</v>
      </c>
      <c r="FT11" s="107">
        <v>0</v>
      </c>
      <c r="FU11" s="103" t="s">
        <v>131</v>
      </c>
      <c r="FV11" s="107">
        <v>10</v>
      </c>
      <c r="FW11" s="103" t="s">
        <v>130</v>
      </c>
      <c r="FX11" s="107">
        <v>0</v>
      </c>
      <c r="FY11" s="103" t="s">
        <v>130</v>
      </c>
      <c r="FZ11" s="107">
        <v>0</v>
      </c>
      <c r="GA11" s="103" t="s">
        <v>130</v>
      </c>
      <c r="GB11" s="107">
        <v>0</v>
      </c>
      <c r="GC11" s="103" t="s">
        <v>130</v>
      </c>
      <c r="GD11" s="107">
        <v>0</v>
      </c>
      <c r="GE11" s="103" t="s">
        <v>130</v>
      </c>
      <c r="GF11" s="107">
        <v>0</v>
      </c>
      <c r="GG11" s="103" t="s">
        <v>130</v>
      </c>
      <c r="GH11" s="107">
        <v>0</v>
      </c>
      <c r="GI11" s="103" t="s">
        <v>130</v>
      </c>
      <c r="GJ11" s="107">
        <v>0</v>
      </c>
      <c r="GK11" s="103" t="s">
        <v>130</v>
      </c>
      <c r="GL11" s="107">
        <v>0</v>
      </c>
      <c r="GM11" s="103" t="s">
        <v>130</v>
      </c>
      <c r="GN11" s="107">
        <v>0</v>
      </c>
      <c r="GO11" s="103" t="s">
        <v>130</v>
      </c>
      <c r="GP11" s="107">
        <v>0</v>
      </c>
      <c r="GQ11" s="103" t="s">
        <v>130</v>
      </c>
      <c r="GR11" s="107">
        <v>0</v>
      </c>
      <c r="GS11" s="103" t="s">
        <v>130</v>
      </c>
      <c r="GT11" s="107">
        <v>0</v>
      </c>
      <c r="GU11" s="103" t="s">
        <v>130</v>
      </c>
      <c r="GV11" s="107">
        <v>0</v>
      </c>
    </row>
    <row r="12" spans="1:204" ht="39" customHeight="1">
      <c r="A12" s="4"/>
      <c r="B12" s="31"/>
      <c r="C12" s="32" t="s">
        <v>132</v>
      </c>
      <c r="D12" s="120" t="s">
        <v>226</v>
      </c>
      <c r="E12" s="103" t="s">
        <v>131</v>
      </c>
      <c r="F12" s="107">
        <v>5</v>
      </c>
      <c r="G12" s="103" t="s">
        <v>130</v>
      </c>
      <c r="H12" s="107">
        <v>0</v>
      </c>
      <c r="I12" s="103"/>
      <c r="J12" s="107" t="s">
        <v>134</v>
      </c>
      <c r="K12" s="103"/>
      <c r="L12" s="107" t="s">
        <v>134</v>
      </c>
      <c r="M12" s="103" t="s">
        <v>130</v>
      </c>
      <c r="N12" s="107" t="s">
        <v>134</v>
      </c>
      <c r="O12" s="103" t="s">
        <v>131</v>
      </c>
      <c r="P12" s="107">
        <v>5</v>
      </c>
      <c r="Q12" s="103"/>
      <c r="R12" s="107" t="s">
        <v>134</v>
      </c>
      <c r="S12" s="103" t="s">
        <v>130</v>
      </c>
      <c r="T12" s="107">
        <v>0</v>
      </c>
      <c r="U12" s="103" t="s">
        <v>131</v>
      </c>
      <c r="V12" s="107">
        <v>5</v>
      </c>
      <c r="W12" s="103" t="s">
        <v>130</v>
      </c>
      <c r="X12" s="107">
        <v>0</v>
      </c>
      <c r="Y12" s="103"/>
      <c r="Z12" s="107" t="s">
        <v>134</v>
      </c>
      <c r="AA12" s="103" t="s">
        <v>130</v>
      </c>
      <c r="AB12" s="107">
        <v>0</v>
      </c>
      <c r="AC12" s="103" t="s">
        <v>131</v>
      </c>
      <c r="AD12" s="107">
        <v>5</v>
      </c>
      <c r="AE12" s="103" t="s">
        <v>131</v>
      </c>
      <c r="AF12" s="107">
        <v>5</v>
      </c>
      <c r="AG12" s="103" t="s">
        <v>131</v>
      </c>
      <c r="AH12" s="107">
        <v>5</v>
      </c>
      <c r="AI12" s="103" t="s">
        <v>131</v>
      </c>
      <c r="AJ12" s="107">
        <v>5</v>
      </c>
      <c r="AK12" s="103" t="s">
        <v>131</v>
      </c>
      <c r="AL12" s="107">
        <v>5</v>
      </c>
      <c r="AM12" s="103" t="s">
        <v>130</v>
      </c>
      <c r="AN12" s="107">
        <v>0</v>
      </c>
      <c r="AO12" s="103" t="s">
        <v>130</v>
      </c>
      <c r="AP12" s="107">
        <v>0</v>
      </c>
      <c r="AQ12" s="103" t="s">
        <v>130</v>
      </c>
      <c r="AR12" s="107">
        <v>0</v>
      </c>
      <c r="AS12" s="103" t="s">
        <v>130</v>
      </c>
      <c r="AT12" s="107">
        <v>0</v>
      </c>
      <c r="AU12" s="103" t="s">
        <v>131</v>
      </c>
      <c r="AV12" s="107">
        <v>5</v>
      </c>
      <c r="AW12" s="103"/>
      <c r="AX12" s="107" t="s">
        <v>134</v>
      </c>
      <c r="AY12" s="103" t="s">
        <v>130</v>
      </c>
      <c r="AZ12" s="107">
        <v>0</v>
      </c>
      <c r="BA12" s="103" t="s">
        <v>131</v>
      </c>
      <c r="BB12" s="107">
        <v>5</v>
      </c>
      <c r="BC12" s="103" t="s">
        <v>130</v>
      </c>
      <c r="BD12" s="107">
        <v>0</v>
      </c>
      <c r="BE12" s="103" t="s">
        <v>130</v>
      </c>
      <c r="BF12" s="107">
        <v>0</v>
      </c>
      <c r="BG12" s="103" t="s">
        <v>131</v>
      </c>
      <c r="BH12" s="107">
        <v>5</v>
      </c>
      <c r="BI12" s="103" t="s">
        <v>131</v>
      </c>
      <c r="BJ12" s="107">
        <v>5</v>
      </c>
      <c r="BK12" s="103" t="s">
        <v>131</v>
      </c>
      <c r="BL12" s="107">
        <v>5</v>
      </c>
      <c r="BM12" s="186" t="s">
        <v>131</v>
      </c>
      <c r="BN12" s="187">
        <f>IF(BM11="Yes","N/A",(IF(BM12="Yes",5,(IF(BM12="No",0," ")))))</f>
        <v>5</v>
      </c>
      <c r="BO12" s="103"/>
      <c r="BP12" s="107" t="s">
        <v>134</v>
      </c>
      <c r="BQ12" s="103"/>
      <c r="BR12" s="107" t="s">
        <v>134</v>
      </c>
      <c r="BS12" s="103" t="s">
        <v>131</v>
      </c>
      <c r="BT12" s="107">
        <v>5</v>
      </c>
      <c r="BU12" s="103"/>
      <c r="BV12" s="107" t="s">
        <v>134</v>
      </c>
      <c r="BW12" s="103" t="s">
        <v>131</v>
      </c>
      <c r="BX12" s="107">
        <v>5</v>
      </c>
      <c r="BY12" s="103" t="s">
        <v>130</v>
      </c>
      <c r="BZ12" s="107">
        <v>0</v>
      </c>
      <c r="CA12" s="103" t="s">
        <v>130</v>
      </c>
      <c r="CB12" s="107">
        <v>0</v>
      </c>
      <c r="CC12" s="103" t="s">
        <v>131</v>
      </c>
      <c r="CD12" s="107">
        <v>5</v>
      </c>
      <c r="CE12" s="103"/>
      <c r="CF12" s="107" t="s">
        <v>134</v>
      </c>
      <c r="CG12" s="103"/>
      <c r="CH12" s="107" t="s">
        <v>134</v>
      </c>
      <c r="CI12" s="103" t="s">
        <v>130</v>
      </c>
      <c r="CJ12" s="107">
        <v>0</v>
      </c>
      <c r="CK12" s="103" t="s">
        <v>130</v>
      </c>
      <c r="CL12" s="107">
        <v>0</v>
      </c>
      <c r="CM12" s="103" t="s">
        <v>131</v>
      </c>
      <c r="CN12" s="107">
        <v>5</v>
      </c>
      <c r="CO12" s="103" t="s">
        <v>130</v>
      </c>
      <c r="CP12" s="107">
        <v>0</v>
      </c>
      <c r="CQ12" s="103" t="s">
        <v>131</v>
      </c>
      <c r="CR12" s="107">
        <v>5</v>
      </c>
      <c r="CS12" s="103" t="s">
        <v>131</v>
      </c>
      <c r="CT12" s="107">
        <v>5</v>
      </c>
      <c r="CU12" s="222" t="s">
        <v>131</v>
      </c>
      <c r="CV12" s="187">
        <f>IF(CU11="Yes","N/A",(IF(CU12="Yes",5,(IF(CU12="No",0," ")))))</f>
        <v>5</v>
      </c>
      <c r="CW12" s="103" t="s">
        <v>131</v>
      </c>
      <c r="CX12" s="107">
        <v>5</v>
      </c>
      <c r="CY12" s="103" t="s">
        <v>130</v>
      </c>
      <c r="CZ12" s="107">
        <v>0</v>
      </c>
      <c r="DA12" s="103" t="s">
        <v>131</v>
      </c>
      <c r="DB12" s="107">
        <v>5</v>
      </c>
      <c r="DC12" s="103"/>
      <c r="DD12" s="107" t="s">
        <v>134</v>
      </c>
      <c r="DE12" s="103" t="s">
        <v>131</v>
      </c>
      <c r="DF12" s="107">
        <v>5</v>
      </c>
      <c r="DG12" s="103" t="s">
        <v>130</v>
      </c>
      <c r="DH12" s="107">
        <v>0</v>
      </c>
      <c r="DI12" s="103" t="s">
        <v>130</v>
      </c>
      <c r="DJ12" s="107">
        <v>0</v>
      </c>
      <c r="DK12" s="103" t="s">
        <v>130</v>
      </c>
      <c r="DL12" s="107">
        <v>0</v>
      </c>
      <c r="DM12" s="103" t="s">
        <v>130</v>
      </c>
      <c r="DN12" s="107">
        <v>0</v>
      </c>
      <c r="DO12" s="103" t="s">
        <v>130</v>
      </c>
      <c r="DP12" s="107">
        <v>0</v>
      </c>
      <c r="DQ12" s="103" t="s">
        <v>130</v>
      </c>
      <c r="DR12" s="107">
        <v>0</v>
      </c>
      <c r="DS12" s="103" t="s">
        <v>130</v>
      </c>
      <c r="DT12" s="107">
        <v>0</v>
      </c>
      <c r="DU12" s="103"/>
      <c r="DV12" s="107" t="s">
        <v>134</v>
      </c>
      <c r="DW12" s="103" t="s">
        <v>130</v>
      </c>
      <c r="DX12" s="107">
        <v>0</v>
      </c>
      <c r="DY12" s="103" t="s">
        <v>130</v>
      </c>
      <c r="DZ12" s="107">
        <v>0</v>
      </c>
      <c r="EA12" s="103"/>
      <c r="EB12" s="107" t="s">
        <v>134</v>
      </c>
      <c r="EC12" s="103" t="s">
        <v>130</v>
      </c>
      <c r="ED12" s="107">
        <v>0</v>
      </c>
      <c r="EE12" s="103"/>
      <c r="EF12" s="107" t="s">
        <v>134</v>
      </c>
      <c r="EG12" s="103"/>
      <c r="EH12" s="107" t="s">
        <v>134</v>
      </c>
      <c r="EI12" s="103" t="s">
        <v>130</v>
      </c>
      <c r="EJ12" s="107">
        <v>0</v>
      </c>
      <c r="EK12" s="103" t="s">
        <v>131</v>
      </c>
      <c r="EL12" s="107">
        <v>5</v>
      </c>
      <c r="EM12" s="103" t="s">
        <v>131</v>
      </c>
      <c r="EN12" s="107">
        <v>5</v>
      </c>
      <c r="EO12" s="103" t="s">
        <v>131</v>
      </c>
      <c r="EP12" s="107">
        <v>5</v>
      </c>
      <c r="EQ12" s="222" t="s">
        <v>131</v>
      </c>
      <c r="ER12" s="187">
        <f>IF(EQ11="Yes","N/A",(IF(EQ12="Yes",5,(IF(EQ12="No",0," ")))))</f>
        <v>5</v>
      </c>
      <c r="ES12" s="103" t="s">
        <v>131</v>
      </c>
      <c r="ET12" s="107">
        <v>5</v>
      </c>
      <c r="EU12" s="103"/>
      <c r="EV12" s="107" t="s">
        <v>134</v>
      </c>
      <c r="EW12" s="103" t="s">
        <v>131</v>
      </c>
      <c r="EX12" s="107">
        <v>5</v>
      </c>
      <c r="EY12" s="103" t="s">
        <v>130</v>
      </c>
      <c r="EZ12" s="107">
        <v>0</v>
      </c>
      <c r="FA12" s="103" t="s">
        <v>131</v>
      </c>
      <c r="FB12" s="107">
        <v>5</v>
      </c>
      <c r="FC12" s="103" t="s">
        <v>131</v>
      </c>
      <c r="FD12" s="107">
        <v>5</v>
      </c>
      <c r="FE12" s="103" t="s">
        <v>131</v>
      </c>
      <c r="FF12" s="107">
        <v>5</v>
      </c>
      <c r="FG12" s="103" t="s">
        <v>131</v>
      </c>
      <c r="FH12" s="107">
        <v>5</v>
      </c>
      <c r="FI12" s="103"/>
      <c r="FJ12" s="107" t="s">
        <v>134</v>
      </c>
      <c r="FK12" s="103" t="s">
        <v>131</v>
      </c>
      <c r="FL12" s="107">
        <v>5</v>
      </c>
      <c r="FM12" s="103" t="s">
        <v>130</v>
      </c>
      <c r="FN12" s="107">
        <v>0</v>
      </c>
      <c r="FO12" s="103" t="s">
        <v>131</v>
      </c>
      <c r="FP12" s="107">
        <v>5</v>
      </c>
      <c r="FQ12" s="103" t="s">
        <v>131</v>
      </c>
      <c r="FR12" s="107">
        <v>5</v>
      </c>
      <c r="FS12" s="103" t="s">
        <v>131</v>
      </c>
      <c r="FT12" s="107">
        <v>5</v>
      </c>
      <c r="FU12" s="103"/>
      <c r="FV12" s="107" t="s">
        <v>134</v>
      </c>
      <c r="FW12" s="103" t="s">
        <v>130</v>
      </c>
      <c r="FX12" s="107">
        <v>0</v>
      </c>
      <c r="FY12" s="103" t="s">
        <v>131</v>
      </c>
      <c r="FZ12" s="107">
        <v>5</v>
      </c>
      <c r="GA12" s="103" t="s">
        <v>131</v>
      </c>
      <c r="GB12" s="107">
        <v>5</v>
      </c>
      <c r="GC12" s="103" t="s">
        <v>131</v>
      </c>
      <c r="GD12" s="107">
        <v>5</v>
      </c>
      <c r="GE12" s="103" t="s">
        <v>130</v>
      </c>
      <c r="GF12" s="107">
        <v>0</v>
      </c>
      <c r="GG12" s="103" t="s">
        <v>131</v>
      </c>
      <c r="GH12" s="107">
        <v>5</v>
      </c>
      <c r="GI12" s="103" t="s">
        <v>131</v>
      </c>
      <c r="GJ12" s="107">
        <v>5</v>
      </c>
      <c r="GK12" s="103" t="s">
        <v>131</v>
      </c>
      <c r="GL12" s="107">
        <v>5</v>
      </c>
      <c r="GM12" s="103" t="s">
        <v>130</v>
      </c>
      <c r="GN12" s="107">
        <v>0</v>
      </c>
      <c r="GO12" s="103" t="s">
        <v>131</v>
      </c>
      <c r="GP12" s="107">
        <v>5</v>
      </c>
      <c r="GQ12" s="103" t="s">
        <v>131</v>
      </c>
      <c r="GR12" s="107">
        <v>5</v>
      </c>
      <c r="GS12" s="103" t="s">
        <v>130</v>
      </c>
      <c r="GT12" s="107">
        <v>0</v>
      </c>
      <c r="GU12" s="103" t="s">
        <v>131</v>
      </c>
      <c r="GV12" s="107">
        <v>5</v>
      </c>
    </row>
    <row r="13" spans="1:204" ht="105.95" customHeight="1">
      <c r="A13" s="4"/>
      <c r="B13" s="21"/>
      <c r="C13" s="19" t="s">
        <v>136</v>
      </c>
      <c r="D13" s="22" t="s">
        <v>227</v>
      </c>
      <c r="E13" s="103" t="s">
        <v>154</v>
      </c>
      <c r="F13" s="69">
        <v>0</v>
      </c>
      <c r="G13" s="103" t="s">
        <v>154</v>
      </c>
      <c r="H13" s="69">
        <v>0</v>
      </c>
      <c r="I13" s="103" t="s">
        <v>228</v>
      </c>
      <c r="J13" s="69">
        <v>0</v>
      </c>
      <c r="K13" s="103" t="s">
        <v>229</v>
      </c>
      <c r="L13" s="69">
        <v>5</v>
      </c>
      <c r="M13" s="103" t="s">
        <v>228</v>
      </c>
      <c r="N13" s="69">
        <v>0</v>
      </c>
      <c r="O13" s="103" t="s">
        <v>228</v>
      </c>
      <c r="P13" s="69">
        <v>0</v>
      </c>
      <c r="Q13" s="103" t="s">
        <v>230</v>
      </c>
      <c r="R13" s="69">
        <v>10</v>
      </c>
      <c r="S13" s="103" t="s">
        <v>154</v>
      </c>
      <c r="T13" s="69">
        <v>0</v>
      </c>
      <c r="U13" s="103" t="s">
        <v>154</v>
      </c>
      <c r="V13" s="69">
        <v>0</v>
      </c>
      <c r="W13" s="103" t="s">
        <v>154</v>
      </c>
      <c r="X13" s="69">
        <v>0</v>
      </c>
      <c r="Y13" s="103" t="s">
        <v>228</v>
      </c>
      <c r="Z13" s="69">
        <v>0</v>
      </c>
      <c r="AA13" s="103" t="s">
        <v>154</v>
      </c>
      <c r="AB13" s="69">
        <v>0</v>
      </c>
      <c r="AC13" s="103" t="s">
        <v>154</v>
      </c>
      <c r="AD13" s="69">
        <v>0</v>
      </c>
      <c r="AE13" s="103" t="s">
        <v>154</v>
      </c>
      <c r="AF13" s="69">
        <v>0</v>
      </c>
      <c r="AG13" s="103" t="s">
        <v>154</v>
      </c>
      <c r="AH13" s="69">
        <v>0</v>
      </c>
      <c r="AI13" s="103" t="s">
        <v>154</v>
      </c>
      <c r="AJ13" s="69">
        <v>0</v>
      </c>
      <c r="AK13" s="103" t="s">
        <v>154</v>
      </c>
      <c r="AL13" s="69">
        <v>0</v>
      </c>
      <c r="AM13" s="103" t="s">
        <v>154</v>
      </c>
      <c r="AN13" s="69">
        <v>0</v>
      </c>
      <c r="AO13" s="103" t="s">
        <v>154</v>
      </c>
      <c r="AP13" s="69">
        <v>0</v>
      </c>
      <c r="AQ13" s="103" t="s">
        <v>154</v>
      </c>
      <c r="AR13" s="69">
        <v>0</v>
      </c>
      <c r="AS13" s="103" t="s">
        <v>154</v>
      </c>
      <c r="AT13" s="69">
        <v>0</v>
      </c>
      <c r="AU13" s="103" t="s">
        <v>154</v>
      </c>
      <c r="AV13" s="69">
        <v>0</v>
      </c>
      <c r="AW13" s="103" t="s">
        <v>229</v>
      </c>
      <c r="AX13" s="69">
        <v>5</v>
      </c>
      <c r="AY13" s="103" t="s">
        <v>154</v>
      </c>
      <c r="AZ13" s="69">
        <v>0</v>
      </c>
      <c r="BA13" s="103" t="s">
        <v>154</v>
      </c>
      <c r="BB13" s="69">
        <v>0</v>
      </c>
      <c r="BC13" s="103" t="s">
        <v>154</v>
      </c>
      <c r="BD13" s="69">
        <v>0</v>
      </c>
      <c r="BE13" s="103" t="s">
        <v>154</v>
      </c>
      <c r="BF13" s="69">
        <v>0</v>
      </c>
      <c r="BG13" s="103" t="s">
        <v>154</v>
      </c>
      <c r="BH13" s="69">
        <v>0</v>
      </c>
      <c r="BI13" s="103" t="s">
        <v>154</v>
      </c>
      <c r="BJ13" s="69">
        <v>0</v>
      </c>
      <c r="BK13" s="103" t="s">
        <v>154</v>
      </c>
      <c r="BL13" s="69">
        <v>0</v>
      </c>
      <c r="BM13" s="186" t="s">
        <v>154</v>
      </c>
      <c r="BN13" s="205">
        <f>IF(BM13="&lt; 30 days",10,(IF(BM13="30-90 days",5,(IF(BM13="&gt; 90 days",0,(IF(BM13="Unknown",0," ")))))))</f>
        <v>0</v>
      </c>
      <c r="BO13" s="103" t="s">
        <v>230</v>
      </c>
      <c r="BP13" s="69">
        <v>10</v>
      </c>
      <c r="BQ13" s="103" t="s">
        <v>229</v>
      </c>
      <c r="BR13" s="69">
        <v>5</v>
      </c>
      <c r="BS13" s="103" t="s">
        <v>228</v>
      </c>
      <c r="BT13" s="69">
        <v>0</v>
      </c>
      <c r="BU13" s="103" t="s">
        <v>228</v>
      </c>
      <c r="BV13" s="69">
        <v>0</v>
      </c>
      <c r="BW13" s="103" t="s">
        <v>154</v>
      </c>
      <c r="BX13" s="69">
        <v>0</v>
      </c>
      <c r="BY13" s="103" t="s">
        <v>154</v>
      </c>
      <c r="BZ13" s="69">
        <v>0</v>
      </c>
      <c r="CA13" s="103" t="s">
        <v>154</v>
      </c>
      <c r="CB13" s="69">
        <v>0</v>
      </c>
      <c r="CC13" s="103" t="s">
        <v>154</v>
      </c>
      <c r="CD13" s="69">
        <v>0</v>
      </c>
      <c r="CE13" s="103" t="s">
        <v>154</v>
      </c>
      <c r="CF13" s="69">
        <v>0</v>
      </c>
      <c r="CG13" s="103" t="s">
        <v>154</v>
      </c>
      <c r="CH13" s="69">
        <v>0</v>
      </c>
      <c r="CI13" s="103" t="s">
        <v>154</v>
      </c>
      <c r="CJ13" s="69">
        <v>0</v>
      </c>
      <c r="CK13" s="103" t="s">
        <v>229</v>
      </c>
      <c r="CL13" s="69">
        <v>5</v>
      </c>
      <c r="CM13" s="103" t="s">
        <v>229</v>
      </c>
      <c r="CN13" s="69">
        <v>5</v>
      </c>
      <c r="CO13" s="103" t="s">
        <v>228</v>
      </c>
      <c r="CP13" s="69">
        <v>0</v>
      </c>
      <c r="CQ13" s="103" t="s">
        <v>154</v>
      </c>
      <c r="CR13" s="69">
        <v>0</v>
      </c>
      <c r="CS13" s="103" t="s">
        <v>154</v>
      </c>
      <c r="CT13" s="69">
        <v>0</v>
      </c>
      <c r="CU13" s="222" t="s">
        <v>154</v>
      </c>
      <c r="CV13" s="205">
        <f>IF(CU13="&lt; 30 days",10,(IF(CU13="30-90 days",5,(IF(CU13="&gt; 90 days",0,(IF(CU13="Unknown",0," ")))))))</f>
        <v>0</v>
      </c>
      <c r="CW13" s="103" t="s">
        <v>154</v>
      </c>
      <c r="CX13" s="69">
        <v>0</v>
      </c>
      <c r="CY13" s="103" t="s">
        <v>154</v>
      </c>
      <c r="CZ13" s="69">
        <v>0</v>
      </c>
      <c r="DA13" s="103" t="s">
        <v>228</v>
      </c>
      <c r="DB13" s="69">
        <v>0</v>
      </c>
      <c r="DC13" s="103" t="s">
        <v>230</v>
      </c>
      <c r="DD13" s="69">
        <v>10</v>
      </c>
      <c r="DE13" s="103" t="s">
        <v>228</v>
      </c>
      <c r="DF13" s="69">
        <v>0</v>
      </c>
      <c r="DG13" s="103" t="s">
        <v>154</v>
      </c>
      <c r="DH13" s="69">
        <v>0</v>
      </c>
      <c r="DI13" s="103" t="s">
        <v>154</v>
      </c>
      <c r="DJ13" s="69">
        <v>0</v>
      </c>
      <c r="DK13" s="103" t="s">
        <v>154</v>
      </c>
      <c r="DL13" s="69">
        <v>0</v>
      </c>
      <c r="DM13" s="103" t="s">
        <v>154</v>
      </c>
      <c r="DN13" s="69">
        <v>0</v>
      </c>
      <c r="DO13" s="103" t="s">
        <v>154</v>
      </c>
      <c r="DP13" s="69">
        <v>0</v>
      </c>
      <c r="DQ13" s="103" t="s">
        <v>154</v>
      </c>
      <c r="DR13" s="69">
        <v>0</v>
      </c>
      <c r="DS13" s="103" t="s">
        <v>154</v>
      </c>
      <c r="DT13" s="69">
        <v>0</v>
      </c>
      <c r="DU13" s="103" t="s">
        <v>154</v>
      </c>
      <c r="DV13" s="69">
        <v>0</v>
      </c>
      <c r="DW13" s="103" t="s">
        <v>154</v>
      </c>
      <c r="DX13" s="69">
        <v>0</v>
      </c>
      <c r="DY13" s="103" t="s">
        <v>154</v>
      </c>
      <c r="DZ13" s="69">
        <v>0</v>
      </c>
      <c r="EA13" s="103" t="s">
        <v>228</v>
      </c>
      <c r="EB13" s="69">
        <v>0</v>
      </c>
      <c r="EC13" s="103" t="s">
        <v>154</v>
      </c>
      <c r="ED13" s="69">
        <v>0</v>
      </c>
      <c r="EE13" s="103" t="s">
        <v>229</v>
      </c>
      <c r="EF13" s="69">
        <v>5</v>
      </c>
      <c r="EG13" s="103" t="s">
        <v>228</v>
      </c>
      <c r="EH13" s="69">
        <v>0</v>
      </c>
      <c r="EI13" s="103" t="s">
        <v>154</v>
      </c>
      <c r="EJ13" s="69">
        <v>0</v>
      </c>
      <c r="EK13" s="103" t="s">
        <v>154</v>
      </c>
      <c r="EL13" s="69">
        <v>0</v>
      </c>
      <c r="EM13" s="103" t="s">
        <v>228</v>
      </c>
      <c r="EN13" s="69">
        <v>0</v>
      </c>
      <c r="EO13" s="103" t="s">
        <v>154</v>
      </c>
      <c r="EP13" s="69">
        <v>0</v>
      </c>
      <c r="EQ13" s="222" t="s">
        <v>228</v>
      </c>
      <c r="ER13" s="205">
        <f>IF(EQ13="&lt; 30 days",10,(IF(EQ13="30-90 days",5,(IF(EQ13="&gt; 90 days",0,(IF(EQ13="Unknown",0," ")))))))</f>
        <v>0</v>
      </c>
      <c r="ES13" s="103" t="s">
        <v>154</v>
      </c>
      <c r="ET13" s="69">
        <v>0</v>
      </c>
      <c r="EU13" s="103" t="s">
        <v>229</v>
      </c>
      <c r="EV13" s="69">
        <v>5</v>
      </c>
      <c r="EW13" s="103" t="s">
        <v>154</v>
      </c>
      <c r="EX13" s="69">
        <v>0</v>
      </c>
      <c r="EY13" s="103" t="s">
        <v>154</v>
      </c>
      <c r="EZ13" s="69">
        <v>0</v>
      </c>
      <c r="FA13" s="103" t="s">
        <v>229</v>
      </c>
      <c r="FB13" s="69">
        <v>5</v>
      </c>
      <c r="FC13" s="103" t="s">
        <v>154</v>
      </c>
      <c r="FD13" s="69">
        <v>0</v>
      </c>
      <c r="FE13" s="103" t="s">
        <v>154</v>
      </c>
      <c r="FF13" s="69">
        <v>0</v>
      </c>
      <c r="FG13" s="103" t="s">
        <v>154</v>
      </c>
      <c r="FH13" s="69">
        <v>0</v>
      </c>
      <c r="FI13" s="103" t="s">
        <v>230</v>
      </c>
      <c r="FJ13" s="69">
        <v>10</v>
      </c>
      <c r="FK13" s="103" t="s">
        <v>154</v>
      </c>
      <c r="FL13" s="69">
        <v>0</v>
      </c>
      <c r="FM13" s="103" t="s">
        <v>154</v>
      </c>
      <c r="FN13" s="69">
        <v>0</v>
      </c>
      <c r="FO13" s="103" t="s">
        <v>154</v>
      </c>
      <c r="FP13" s="69">
        <v>0</v>
      </c>
      <c r="FQ13" s="103" t="s">
        <v>154</v>
      </c>
      <c r="FR13" s="69">
        <v>0</v>
      </c>
      <c r="FS13" s="103" t="s">
        <v>228</v>
      </c>
      <c r="FT13" s="69">
        <v>0</v>
      </c>
      <c r="FU13" s="103" t="s">
        <v>229</v>
      </c>
      <c r="FV13" s="69">
        <v>5</v>
      </c>
      <c r="FW13" s="103" t="s">
        <v>154</v>
      </c>
      <c r="FX13" s="69">
        <v>0</v>
      </c>
      <c r="FY13" s="103" t="s">
        <v>154</v>
      </c>
      <c r="FZ13" s="69">
        <v>0</v>
      </c>
      <c r="GA13" s="103" t="s">
        <v>154</v>
      </c>
      <c r="GB13" s="69">
        <v>0</v>
      </c>
      <c r="GC13" s="103" t="s">
        <v>154</v>
      </c>
      <c r="GD13" s="69">
        <v>0</v>
      </c>
      <c r="GE13" s="103" t="s">
        <v>154</v>
      </c>
      <c r="GF13" s="69">
        <v>0</v>
      </c>
      <c r="GG13" s="103" t="s">
        <v>229</v>
      </c>
      <c r="GH13" s="69">
        <v>5</v>
      </c>
      <c r="GI13" s="103" t="s">
        <v>230</v>
      </c>
      <c r="GJ13" s="69">
        <v>10</v>
      </c>
      <c r="GK13" s="103" t="s">
        <v>154</v>
      </c>
      <c r="GL13" s="69">
        <v>0</v>
      </c>
      <c r="GM13" s="103" t="s">
        <v>154</v>
      </c>
      <c r="GN13" s="69">
        <v>0</v>
      </c>
      <c r="GO13" s="103" t="s">
        <v>154</v>
      </c>
      <c r="GP13" s="69">
        <v>0</v>
      </c>
      <c r="GQ13" s="103" t="s">
        <v>154</v>
      </c>
      <c r="GR13" s="69">
        <v>0</v>
      </c>
      <c r="GS13" s="103" t="s">
        <v>154</v>
      </c>
      <c r="GT13" s="69">
        <v>0</v>
      </c>
      <c r="GU13" s="103" t="s">
        <v>154</v>
      </c>
      <c r="GV13" s="69">
        <v>0</v>
      </c>
    </row>
    <row r="14" spans="1:204" ht="86.1" customHeight="1">
      <c r="A14" s="4"/>
      <c r="B14" s="21"/>
      <c r="C14" s="19" t="s">
        <v>138</v>
      </c>
      <c r="D14" s="20" t="s">
        <v>231</v>
      </c>
      <c r="E14" s="78" t="s">
        <v>154</v>
      </c>
      <c r="F14" s="69" t="s">
        <v>135</v>
      </c>
      <c r="G14" s="78" t="s">
        <v>154</v>
      </c>
      <c r="H14" s="69" t="s">
        <v>135</v>
      </c>
      <c r="I14" s="78" t="s">
        <v>232</v>
      </c>
      <c r="J14" s="69">
        <v>10</v>
      </c>
      <c r="K14" s="78" t="s">
        <v>232</v>
      </c>
      <c r="L14" s="69">
        <v>10</v>
      </c>
      <c r="M14" s="78" t="s">
        <v>232</v>
      </c>
      <c r="N14" s="69">
        <v>10</v>
      </c>
      <c r="O14" s="78" t="s">
        <v>232</v>
      </c>
      <c r="P14" s="69">
        <v>10</v>
      </c>
      <c r="Q14" s="78" t="s">
        <v>232</v>
      </c>
      <c r="R14" s="69">
        <v>10</v>
      </c>
      <c r="S14" s="78" t="s">
        <v>154</v>
      </c>
      <c r="T14" s="69" t="s">
        <v>135</v>
      </c>
      <c r="U14" s="78" t="s">
        <v>154</v>
      </c>
      <c r="V14" s="69" t="s">
        <v>135</v>
      </c>
      <c r="W14" s="78" t="s">
        <v>154</v>
      </c>
      <c r="X14" s="69" t="s">
        <v>135</v>
      </c>
      <c r="Y14" s="78" t="s">
        <v>232</v>
      </c>
      <c r="Z14" s="69">
        <v>10</v>
      </c>
      <c r="AA14" s="78" t="s">
        <v>154</v>
      </c>
      <c r="AB14" s="69" t="s">
        <v>135</v>
      </c>
      <c r="AC14" s="78" t="s">
        <v>232</v>
      </c>
      <c r="AD14" s="69">
        <v>10</v>
      </c>
      <c r="AE14" s="78" t="s">
        <v>232</v>
      </c>
      <c r="AF14" s="69">
        <v>10</v>
      </c>
      <c r="AG14" s="78" t="s">
        <v>232</v>
      </c>
      <c r="AH14" s="69">
        <v>10</v>
      </c>
      <c r="AI14" s="78" t="s">
        <v>232</v>
      </c>
      <c r="AJ14" s="69">
        <v>10</v>
      </c>
      <c r="AK14" s="78" t="s">
        <v>166</v>
      </c>
      <c r="AL14" s="69">
        <v>5</v>
      </c>
      <c r="AM14" s="78" t="s">
        <v>154</v>
      </c>
      <c r="AN14" s="69" t="s">
        <v>135</v>
      </c>
      <c r="AO14" s="78" t="s">
        <v>232</v>
      </c>
      <c r="AP14" s="69">
        <v>10</v>
      </c>
      <c r="AQ14" s="78" t="s">
        <v>232</v>
      </c>
      <c r="AR14" s="69">
        <v>10</v>
      </c>
      <c r="AS14" s="78" t="s">
        <v>154</v>
      </c>
      <c r="AT14" s="69" t="s">
        <v>135</v>
      </c>
      <c r="AU14" s="78" t="s">
        <v>232</v>
      </c>
      <c r="AV14" s="69">
        <v>10</v>
      </c>
      <c r="AW14" s="78" t="s">
        <v>166</v>
      </c>
      <c r="AX14" s="69">
        <v>5</v>
      </c>
      <c r="AY14" s="78" t="s">
        <v>154</v>
      </c>
      <c r="AZ14" s="69" t="s">
        <v>135</v>
      </c>
      <c r="BA14" s="78" t="s">
        <v>232</v>
      </c>
      <c r="BB14" s="69">
        <v>10</v>
      </c>
      <c r="BC14" s="78" t="s">
        <v>154</v>
      </c>
      <c r="BD14" s="69" t="s">
        <v>135</v>
      </c>
      <c r="BE14" s="78" t="s">
        <v>154</v>
      </c>
      <c r="BF14" s="69" t="s">
        <v>135</v>
      </c>
      <c r="BG14" s="78" t="s">
        <v>154</v>
      </c>
      <c r="BH14" s="69" t="s">
        <v>135</v>
      </c>
      <c r="BI14" s="78" t="s">
        <v>154</v>
      </c>
      <c r="BJ14" s="69" t="s">
        <v>135</v>
      </c>
      <c r="BK14" s="78" t="s">
        <v>232</v>
      </c>
      <c r="BL14" s="69">
        <v>10</v>
      </c>
      <c r="BM14" s="217" t="s">
        <v>154</v>
      </c>
      <c r="BN14" s="205">
        <f>IF(BM14="Next business day [if requested by deadline]",10,(IF(BM14="5 business days",5,(IF(BM14="&gt; 5 business days",0,(IF(BM14="Unknown",0," ")))))))</f>
        <v>0</v>
      </c>
      <c r="BO14" s="78" t="s">
        <v>232</v>
      </c>
      <c r="BP14" s="69">
        <v>10</v>
      </c>
      <c r="BQ14" s="78" t="s">
        <v>154</v>
      </c>
      <c r="BR14" s="69" t="s">
        <v>135</v>
      </c>
      <c r="BS14" s="78" t="s">
        <v>232</v>
      </c>
      <c r="BT14" s="69">
        <v>10</v>
      </c>
      <c r="BU14" s="78" t="s">
        <v>232</v>
      </c>
      <c r="BV14" s="69">
        <v>10</v>
      </c>
      <c r="BW14" s="78" t="s">
        <v>154</v>
      </c>
      <c r="BX14" s="69" t="s">
        <v>135</v>
      </c>
      <c r="BY14" s="78" t="s">
        <v>154</v>
      </c>
      <c r="BZ14" s="69" t="s">
        <v>135</v>
      </c>
      <c r="CA14" s="78" t="s">
        <v>154</v>
      </c>
      <c r="CB14" s="69" t="s">
        <v>135</v>
      </c>
      <c r="CC14" s="78" t="s">
        <v>232</v>
      </c>
      <c r="CD14" s="69">
        <v>10</v>
      </c>
      <c r="CE14" s="78" t="s">
        <v>232</v>
      </c>
      <c r="CF14" s="69">
        <v>10</v>
      </c>
      <c r="CG14" s="78" t="s">
        <v>166</v>
      </c>
      <c r="CH14" s="69">
        <v>5</v>
      </c>
      <c r="CI14" s="78" t="s">
        <v>154</v>
      </c>
      <c r="CJ14" s="69" t="s">
        <v>135</v>
      </c>
      <c r="CK14" s="78" t="s">
        <v>154</v>
      </c>
      <c r="CL14" s="69" t="s">
        <v>135</v>
      </c>
      <c r="CM14" s="78" t="s">
        <v>166</v>
      </c>
      <c r="CN14" s="69">
        <v>5</v>
      </c>
      <c r="CO14" s="78" t="s">
        <v>154</v>
      </c>
      <c r="CP14" s="69" t="s">
        <v>135</v>
      </c>
      <c r="CQ14" s="78" t="s">
        <v>232</v>
      </c>
      <c r="CR14" s="69">
        <v>10</v>
      </c>
      <c r="CS14" s="78" t="s">
        <v>232</v>
      </c>
      <c r="CT14" s="69">
        <v>10</v>
      </c>
      <c r="CU14" s="223" t="s">
        <v>232</v>
      </c>
      <c r="CV14" s="205">
        <f>IF(CU14="Next business day [if requested by deadline]",10,(IF(CU14="5 business days",5,(IF(CU14="&gt; 5 business days",0,(IF(CU14="Unknown",0," ")))))))</f>
        <v>10</v>
      </c>
      <c r="CW14" s="78" t="s">
        <v>154</v>
      </c>
      <c r="CX14" s="69" t="s">
        <v>135</v>
      </c>
      <c r="CY14" s="78" t="s">
        <v>166</v>
      </c>
      <c r="CZ14" s="69">
        <v>5</v>
      </c>
      <c r="DA14" s="78" t="s">
        <v>154</v>
      </c>
      <c r="DB14" s="69" t="s">
        <v>135</v>
      </c>
      <c r="DC14" s="78" t="s">
        <v>232</v>
      </c>
      <c r="DD14" s="69">
        <v>10</v>
      </c>
      <c r="DE14" s="78" t="s">
        <v>154</v>
      </c>
      <c r="DF14" s="69" t="s">
        <v>135</v>
      </c>
      <c r="DG14" s="78" t="s">
        <v>232</v>
      </c>
      <c r="DH14" s="69">
        <v>10</v>
      </c>
      <c r="DI14" s="78" t="s">
        <v>154</v>
      </c>
      <c r="DJ14" s="69" t="s">
        <v>135</v>
      </c>
      <c r="DK14" s="78" t="s">
        <v>232</v>
      </c>
      <c r="DL14" s="69">
        <v>10</v>
      </c>
      <c r="DM14" s="78" t="s">
        <v>154</v>
      </c>
      <c r="DN14" s="69" t="s">
        <v>135</v>
      </c>
      <c r="DO14" s="78" t="s">
        <v>154</v>
      </c>
      <c r="DP14" s="69" t="s">
        <v>135</v>
      </c>
      <c r="DQ14" s="78" t="s">
        <v>232</v>
      </c>
      <c r="DR14" s="69">
        <v>10</v>
      </c>
      <c r="DS14" s="78" t="s">
        <v>154</v>
      </c>
      <c r="DT14" s="69" t="s">
        <v>135</v>
      </c>
      <c r="DU14" s="78" t="s">
        <v>154</v>
      </c>
      <c r="DV14" s="69" t="s">
        <v>135</v>
      </c>
      <c r="DW14" s="78" t="s">
        <v>154</v>
      </c>
      <c r="DX14" s="69" t="s">
        <v>135</v>
      </c>
      <c r="DY14" s="78" t="s">
        <v>154</v>
      </c>
      <c r="DZ14" s="69" t="s">
        <v>135</v>
      </c>
      <c r="EA14" s="78" t="s">
        <v>154</v>
      </c>
      <c r="EB14" s="69" t="s">
        <v>135</v>
      </c>
      <c r="EC14" s="78" t="s">
        <v>154</v>
      </c>
      <c r="ED14" s="69" t="s">
        <v>135</v>
      </c>
      <c r="EE14" s="78" t="s">
        <v>166</v>
      </c>
      <c r="EF14" s="69">
        <v>5</v>
      </c>
      <c r="EG14" s="78" t="s">
        <v>232</v>
      </c>
      <c r="EH14" s="69">
        <v>10</v>
      </c>
      <c r="EI14" s="78" t="s">
        <v>154</v>
      </c>
      <c r="EJ14" s="69" t="s">
        <v>135</v>
      </c>
      <c r="EK14" s="78" t="s">
        <v>154</v>
      </c>
      <c r="EL14" s="69" t="s">
        <v>135</v>
      </c>
      <c r="EM14" s="78" t="s">
        <v>154</v>
      </c>
      <c r="EN14" s="69" t="s">
        <v>135</v>
      </c>
      <c r="EO14" s="78" t="s">
        <v>232</v>
      </c>
      <c r="EP14" s="69">
        <v>10</v>
      </c>
      <c r="EQ14" s="223" t="s">
        <v>154</v>
      </c>
      <c r="ER14" s="205">
        <f>IF(EQ14="Next business day [if requested by deadline]",10,(IF(EQ14="5 business days",5,(IF(EQ14="&gt; 5 business days",0,(IF(EQ14="Unknown",0," ")))))))</f>
        <v>0</v>
      </c>
      <c r="ES14" s="78" t="s">
        <v>232</v>
      </c>
      <c r="ET14" s="69">
        <v>10</v>
      </c>
      <c r="EU14" s="78" t="s">
        <v>166</v>
      </c>
      <c r="EV14" s="69">
        <v>5</v>
      </c>
      <c r="EW14" s="78" t="s">
        <v>232</v>
      </c>
      <c r="EX14" s="69">
        <v>10</v>
      </c>
      <c r="EY14" s="78" t="s">
        <v>232</v>
      </c>
      <c r="EZ14" s="69">
        <v>10</v>
      </c>
      <c r="FA14" s="78" t="s">
        <v>154</v>
      </c>
      <c r="FB14" s="69" t="s">
        <v>135</v>
      </c>
      <c r="FC14" s="78" t="s">
        <v>232</v>
      </c>
      <c r="FD14" s="69">
        <v>10</v>
      </c>
      <c r="FE14" s="78" t="s">
        <v>154</v>
      </c>
      <c r="FF14" s="69" t="s">
        <v>135</v>
      </c>
      <c r="FG14" s="78" t="s">
        <v>166</v>
      </c>
      <c r="FH14" s="69">
        <v>5</v>
      </c>
      <c r="FI14" s="78" t="s">
        <v>154</v>
      </c>
      <c r="FJ14" s="69" t="s">
        <v>135</v>
      </c>
      <c r="FK14" s="78" t="s">
        <v>154</v>
      </c>
      <c r="FL14" s="69" t="s">
        <v>135</v>
      </c>
      <c r="FM14" s="78" t="s">
        <v>232</v>
      </c>
      <c r="FN14" s="69">
        <v>10</v>
      </c>
      <c r="FO14" s="78" t="s">
        <v>154</v>
      </c>
      <c r="FP14" s="69" t="s">
        <v>135</v>
      </c>
      <c r="FQ14" s="78" t="s">
        <v>232</v>
      </c>
      <c r="FR14" s="69">
        <v>10</v>
      </c>
      <c r="FS14" s="78" t="s">
        <v>154</v>
      </c>
      <c r="FT14" s="69" t="s">
        <v>135</v>
      </c>
      <c r="FU14" s="78" t="s">
        <v>232</v>
      </c>
      <c r="FV14" s="69">
        <v>10</v>
      </c>
      <c r="FW14" s="78" t="s">
        <v>154</v>
      </c>
      <c r="FX14" s="69" t="s">
        <v>135</v>
      </c>
      <c r="FY14" s="78" t="s">
        <v>232</v>
      </c>
      <c r="FZ14" s="69">
        <v>10</v>
      </c>
      <c r="GA14" s="78" t="s">
        <v>154</v>
      </c>
      <c r="GB14" s="69" t="s">
        <v>135</v>
      </c>
      <c r="GC14" s="78" t="s">
        <v>232</v>
      </c>
      <c r="GD14" s="69">
        <v>10</v>
      </c>
      <c r="GE14" s="78" t="s">
        <v>154</v>
      </c>
      <c r="GF14" s="69" t="s">
        <v>135</v>
      </c>
      <c r="GG14" s="78" t="s">
        <v>232</v>
      </c>
      <c r="GH14" s="69">
        <v>10</v>
      </c>
      <c r="GI14" s="78" t="s">
        <v>154</v>
      </c>
      <c r="GJ14" s="69" t="s">
        <v>135</v>
      </c>
      <c r="GK14" s="78" t="s">
        <v>232</v>
      </c>
      <c r="GL14" s="69">
        <v>10</v>
      </c>
      <c r="GM14" s="78" t="s">
        <v>154</v>
      </c>
      <c r="GN14" s="69" t="s">
        <v>135</v>
      </c>
      <c r="GO14" s="78" t="s">
        <v>166</v>
      </c>
      <c r="GP14" s="69">
        <v>5</v>
      </c>
      <c r="GQ14" s="78" t="s">
        <v>154</v>
      </c>
      <c r="GR14" s="69" t="s">
        <v>135</v>
      </c>
      <c r="GS14" s="78" t="s">
        <v>154</v>
      </c>
      <c r="GT14" s="69" t="s">
        <v>135</v>
      </c>
      <c r="GU14" s="78" t="s">
        <v>154</v>
      </c>
      <c r="GV14" s="69" t="s">
        <v>135</v>
      </c>
    </row>
    <row r="15" spans="1:204">
      <c r="A15" s="4"/>
      <c r="B15" s="7" t="s">
        <v>151</v>
      </c>
      <c r="C15" s="600" t="s">
        <v>233</v>
      </c>
      <c r="D15" s="601"/>
      <c r="E15" s="129"/>
      <c r="F15" s="130"/>
      <c r="G15" s="129"/>
      <c r="H15" s="130"/>
      <c r="I15" s="129"/>
      <c r="J15" s="130"/>
      <c r="K15" s="129"/>
      <c r="L15" s="130"/>
      <c r="M15" s="129"/>
      <c r="N15" s="130"/>
      <c r="O15" s="129"/>
      <c r="P15" s="130"/>
      <c r="Q15" s="129"/>
      <c r="R15" s="130"/>
      <c r="S15" s="129"/>
      <c r="T15" s="130"/>
      <c r="U15" s="129"/>
      <c r="V15" s="130"/>
      <c r="W15" s="129"/>
      <c r="X15" s="130"/>
      <c r="Y15" s="129"/>
      <c r="Z15" s="130"/>
      <c r="AA15" s="129"/>
      <c r="AB15" s="130"/>
      <c r="AC15" s="129"/>
      <c r="AD15" s="130"/>
      <c r="AE15" s="129"/>
      <c r="AF15" s="130"/>
      <c r="AG15" s="129"/>
      <c r="AH15" s="130"/>
      <c r="AI15" s="129"/>
      <c r="AJ15" s="130"/>
      <c r="AK15" s="129"/>
      <c r="AL15" s="130"/>
      <c r="AM15" s="129"/>
      <c r="AN15" s="130"/>
      <c r="AO15" s="129"/>
      <c r="AP15" s="130"/>
      <c r="AQ15" s="129"/>
      <c r="AR15" s="130"/>
      <c r="AS15" s="129"/>
      <c r="AT15" s="130"/>
      <c r="AU15" s="129"/>
      <c r="AV15" s="130"/>
      <c r="AW15" s="129"/>
      <c r="AX15" s="130"/>
      <c r="AY15" s="129"/>
      <c r="AZ15" s="130"/>
      <c r="BA15" s="129"/>
      <c r="BB15" s="130"/>
      <c r="BC15" s="129"/>
      <c r="BD15" s="130"/>
      <c r="BE15" s="129"/>
      <c r="BF15" s="130"/>
      <c r="BG15" s="129"/>
      <c r="BH15" s="130"/>
      <c r="BI15" s="129"/>
      <c r="BJ15" s="130"/>
      <c r="BK15" s="129"/>
      <c r="BL15" s="130"/>
      <c r="BM15" s="206"/>
      <c r="BN15" s="207"/>
      <c r="BO15" s="129"/>
      <c r="BP15" s="130"/>
      <c r="BQ15" s="129"/>
      <c r="BR15" s="130"/>
      <c r="BS15" s="129"/>
      <c r="BT15" s="130"/>
      <c r="BU15" s="129"/>
      <c r="BV15" s="130"/>
      <c r="BW15" s="129"/>
      <c r="BX15" s="130"/>
      <c r="BY15" s="129"/>
      <c r="BZ15" s="130"/>
      <c r="CA15" s="129"/>
      <c r="CB15" s="130"/>
      <c r="CC15" s="129"/>
      <c r="CD15" s="130"/>
      <c r="CE15" s="129"/>
      <c r="CF15" s="130"/>
      <c r="CG15" s="129"/>
      <c r="CH15" s="130"/>
      <c r="CI15" s="129"/>
      <c r="CJ15" s="130"/>
      <c r="CK15" s="129"/>
      <c r="CL15" s="130"/>
      <c r="CM15" s="129"/>
      <c r="CN15" s="130"/>
      <c r="CO15" s="129"/>
      <c r="CP15" s="130"/>
      <c r="CQ15" s="129"/>
      <c r="CR15" s="130"/>
      <c r="CS15" s="129"/>
      <c r="CT15" s="130"/>
      <c r="CU15" s="218"/>
      <c r="CV15" s="207"/>
      <c r="CW15" s="129"/>
      <c r="CX15" s="130"/>
      <c r="CY15" s="129"/>
      <c r="CZ15" s="130"/>
      <c r="DA15" s="129"/>
      <c r="DB15" s="130"/>
      <c r="DC15" s="129"/>
      <c r="DD15" s="130"/>
      <c r="DE15" s="129"/>
      <c r="DF15" s="130"/>
      <c r="DG15" s="129"/>
      <c r="DH15" s="130"/>
      <c r="DI15" s="129"/>
      <c r="DJ15" s="130"/>
      <c r="DK15" s="129"/>
      <c r="DL15" s="130"/>
      <c r="DM15" s="129"/>
      <c r="DN15" s="130"/>
      <c r="DO15" s="129"/>
      <c r="DP15" s="130"/>
      <c r="DQ15" s="129"/>
      <c r="DR15" s="130"/>
      <c r="DS15" s="129"/>
      <c r="DT15" s="130"/>
      <c r="DU15" s="129"/>
      <c r="DV15" s="130"/>
      <c r="DW15" s="129"/>
      <c r="DX15" s="130"/>
      <c r="DY15" s="129"/>
      <c r="DZ15" s="130"/>
      <c r="EA15" s="129"/>
      <c r="EB15" s="130"/>
      <c r="EC15" s="129"/>
      <c r="ED15" s="130"/>
      <c r="EE15" s="129"/>
      <c r="EF15" s="130"/>
      <c r="EG15" s="129"/>
      <c r="EH15" s="130"/>
      <c r="EI15" s="129"/>
      <c r="EJ15" s="130"/>
      <c r="EK15" s="129"/>
      <c r="EL15" s="130"/>
      <c r="EM15" s="129"/>
      <c r="EN15" s="130"/>
      <c r="EO15" s="129"/>
      <c r="EP15" s="130"/>
      <c r="EQ15" s="218"/>
      <c r="ER15" s="207"/>
      <c r="ES15" s="129"/>
      <c r="ET15" s="130"/>
      <c r="EU15" s="129"/>
      <c r="EV15" s="130"/>
      <c r="EW15" s="129"/>
      <c r="EX15" s="130"/>
      <c r="EY15" s="129"/>
      <c r="EZ15" s="130"/>
      <c r="FA15" s="129"/>
      <c r="FB15" s="130"/>
      <c r="FC15" s="129"/>
      <c r="FD15" s="130"/>
      <c r="FE15" s="129"/>
      <c r="FF15" s="130"/>
      <c r="FG15" s="129"/>
      <c r="FH15" s="130"/>
      <c r="FI15" s="129"/>
      <c r="FJ15" s="130"/>
      <c r="FK15" s="129"/>
      <c r="FL15" s="130"/>
      <c r="FM15" s="129"/>
      <c r="FN15" s="130"/>
      <c r="FO15" s="129"/>
      <c r="FP15" s="130"/>
      <c r="FQ15" s="129"/>
      <c r="FR15" s="130"/>
      <c r="FS15" s="129"/>
      <c r="FT15" s="130"/>
      <c r="FU15" s="129"/>
      <c r="FV15" s="130"/>
      <c r="FW15" s="129"/>
      <c r="FX15" s="130"/>
      <c r="FY15" s="129"/>
      <c r="FZ15" s="130"/>
      <c r="GA15" s="129"/>
      <c r="GB15" s="130"/>
      <c r="GC15" s="129"/>
      <c r="GD15" s="130"/>
      <c r="GE15" s="129"/>
      <c r="GF15" s="130"/>
      <c r="GG15" s="129"/>
      <c r="GH15" s="130"/>
      <c r="GI15" s="129"/>
      <c r="GJ15" s="130"/>
      <c r="GK15" s="129"/>
      <c r="GL15" s="130"/>
      <c r="GM15" s="129"/>
      <c r="GN15" s="130"/>
      <c r="GO15" s="129"/>
      <c r="GP15" s="130"/>
      <c r="GQ15" s="129"/>
      <c r="GR15" s="130"/>
      <c r="GS15" s="129"/>
      <c r="GT15" s="130"/>
      <c r="GU15" s="129"/>
      <c r="GV15" s="130"/>
    </row>
    <row r="16" spans="1:204" ht="38.1" customHeight="1">
      <c r="A16" s="4"/>
      <c r="B16" s="9"/>
      <c r="C16" s="11" t="s">
        <v>128</v>
      </c>
      <c r="D16" s="12" t="s">
        <v>234</v>
      </c>
      <c r="E16" s="103" t="s">
        <v>154</v>
      </c>
      <c r="F16" s="104">
        <v>0</v>
      </c>
      <c r="G16" s="103" t="s">
        <v>154</v>
      </c>
      <c r="H16" s="104">
        <v>0</v>
      </c>
      <c r="I16" s="103" t="s">
        <v>131</v>
      </c>
      <c r="J16" s="104">
        <v>10</v>
      </c>
      <c r="K16" s="103" t="s">
        <v>154</v>
      </c>
      <c r="L16" s="104">
        <v>0</v>
      </c>
      <c r="M16" s="103" t="s">
        <v>154</v>
      </c>
      <c r="N16" s="104">
        <v>0</v>
      </c>
      <c r="O16" s="103" t="s">
        <v>154</v>
      </c>
      <c r="P16" s="104">
        <v>0</v>
      </c>
      <c r="Q16" s="103" t="s">
        <v>130</v>
      </c>
      <c r="R16" s="104">
        <v>0</v>
      </c>
      <c r="S16" s="103" t="s">
        <v>154</v>
      </c>
      <c r="T16" s="104">
        <v>0</v>
      </c>
      <c r="U16" s="103" t="s">
        <v>154</v>
      </c>
      <c r="V16" s="104">
        <v>0</v>
      </c>
      <c r="W16" s="103" t="s">
        <v>154</v>
      </c>
      <c r="X16" s="104">
        <v>0</v>
      </c>
      <c r="Y16" s="103" t="s">
        <v>130</v>
      </c>
      <c r="Z16" s="104">
        <v>0</v>
      </c>
      <c r="AA16" s="103" t="s">
        <v>131</v>
      </c>
      <c r="AB16" s="104">
        <v>10</v>
      </c>
      <c r="AC16" s="103" t="s">
        <v>154</v>
      </c>
      <c r="AD16" s="104">
        <v>0</v>
      </c>
      <c r="AE16" s="103" t="s">
        <v>154</v>
      </c>
      <c r="AF16" s="104">
        <v>0</v>
      </c>
      <c r="AG16" s="103" t="s">
        <v>131</v>
      </c>
      <c r="AH16" s="104">
        <v>10</v>
      </c>
      <c r="AI16" s="103" t="s">
        <v>130</v>
      </c>
      <c r="AJ16" s="104">
        <v>0</v>
      </c>
      <c r="AK16" s="103" t="s">
        <v>154</v>
      </c>
      <c r="AL16" s="104">
        <v>0</v>
      </c>
      <c r="AM16" s="103" t="s">
        <v>154</v>
      </c>
      <c r="AN16" s="104">
        <v>0</v>
      </c>
      <c r="AO16" s="103" t="s">
        <v>130</v>
      </c>
      <c r="AP16" s="104">
        <v>0</v>
      </c>
      <c r="AQ16" s="103" t="s">
        <v>154</v>
      </c>
      <c r="AR16" s="104">
        <v>0</v>
      </c>
      <c r="AS16" s="103" t="s">
        <v>154</v>
      </c>
      <c r="AT16" s="104">
        <v>0</v>
      </c>
      <c r="AU16" s="103" t="s">
        <v>154</v>
      </c>
      <c r="AV16" s="104">
        <v>0</v>
      </c>
      <c r="AW16" s="103" t="s">
        <v>154</v>
      </c>
      <c r="AX16" s="104">
        <v>0</v>
      </c>
      <c r="AY16" s="103" t="s">
        <v>154</v>
      </c>
      <c r="AZ16" s="104">
        <v>0</v>
      </c>
      <c r="BA16" s="103" t="s">
        <v>130</v>
      </c>
      <c r="BB16" s="104">
        <v>0</v>
      </c>
      <c r="BC16" s="103" t="s">
        <v>154</v>
      </c>
      <c r="BD16" s="104">
        <v>0</v>
      </c>
      <c r="BE16" s="103" t="s">
        <v>154</v>
      </c>
      <c r="BF16" s="104">
        <v>0</v>
      </c>
      <c r="BG16" s="103" t="s">
        <v>154</v>
      </c>
      <c r="BH16" s="104">
        <v>0</v>
      </c>
      <c r="BI16" s="103" t="s">
        <v>154</v>
      </c>
      <c r="BJ16" s="104">
        <v>0</v>
      </c>
      <c r="BK16" s="103" t="s">
        <v>154</v>
      </c>
      <c r="BL16" s="104">
        <v>0</v>
      </c>
      <c r="BM16" s="186" t="s">
        <v>130</v>
      </c>
      <c r="BN16" s="182">
        <f>IF(BM16="No",0,(IF(BM16="Yes",10,(IF(BM16="Unknown",0," ")))))</f>
        <v>0</v>
      </c>
      <c r="BO16" s="103" t="s">
        <v>154</v>
      </c>
      <c r="BP16" s="104">
        <v>0</v>
      </c>
      <c r="BQ16" s="103" t="s">
        <v>131</v>
      </c>
      <c r="BR16" s="104">
        <v>10</v>
      </c>
      <c r="BS16" s="103" t="s">
        <v>131</v>
      </c>
      <c r="BT16" s="104">
        <v>10</v>
      </c>
      <c r="BU16" s="103" t="s">
        <v>154</v>
      </c>
      <c r="BV16" s="104">
        <v>0</v>
      </c>
      <c r="BW16" s="103" t="s">
        <v>154</v>
      </c>
      <c r="BX16" s="104">
        <v>0</v>
      </c>
      <c r="BY16" s="103" t="s">
        <v>154</v>
      </c>
      <c r="BZ16" s="104">
        <v>0</v>
      </c>
      <c r="CA16" s="103" t="s">
        <v>154</v>
      </c>
      <c r="CB16" s="104">
        <v>0</v>
      </c>
      <c r="CC16" s="103" t="s">
        <v>154</v>
      </c>
      <c r="CD16" s="104">
        <v>0</v>
      </c>
      <c r="CE16" s="103" t="s">
        <v>131</v>
      </c>
      <c r="CF16" s="104">
        <v>10</v>
      </c>
      <c r="CG16" s="103" t="s">
        <v>154</v>
      </c>
      <c r="CH16" s="104">
        <v>0</v>
      </c>
      <c r="CI16" s="103" t="s">
        <v>131</v>
      </c>
      <c r="CJ16" s="104">
        <v>10</v>
      </c>
      <c r="CK16" s="103" t="s">
        <v>131</v>
      </c>
      <c r="CL16" s="104">
        <v>10</v>
      </c>
      <c r="CM16" s="103" t="s">
        <v>154</v>
      </c>
      <c r="CN16" s="104">
        <v>0</v>
      </c>
      <c r="CO16" s="103" t="s">
        <v>131</v>
      </c>
      <c r="CP16" s="104">
        <v>10</v>
      </c>
      <c r="CQ16" s="103" t="s">
        <v>154</v>
      </c>
      <c r="CR16" s="104">
        <v>0</v>
      </c>
      <c r="CS16" s="103" t="s">
        <v>154</v>
      </c>
      <c r="CT16" s="104">
        <v>0</v>
      </c>
      <c r="CU16" s="222" t="s">
        <v>131</v>
      </c>
      <c r="CV16" s="182">
        <f>IF(CU16="No",0,(IF(CU16="Yes",10,(IF(CU16="Unknown",0," ")))))</f>
        <v>10</v>
      </c>
      <c r="CW16" s="103" t="s">
        <v>154</v>
      </c>
      <c r="CX16" s="104">
        <v>0</v>
      </c>
      <c r="CY16" s="103" t="s">
        <v>154</v>
      </c>
      <c r="CZ16" s="104">
        <v>0</v>
      </c>
      <c r="DA16" s="103" t="s">
        <v>154</v>
      </c>
      <c r="DB16" s="104">
        <v>0</v>
      </c>
      <c r="DC16" s="103" t="s">
        <v>154</v>
      </c>
      <c r="DD16" s="104">
        <v>0</v>
      </c>
      <c r="DE16" s="103" t="s">
        <v>154</v>
      </c>
      <c r="DF16" s="104">
        <v>0</v>
      </c>
      <c r="DG16" s="103" t="s">
        <v>154</v>
      </c>
      <c r="DH16" s="104">
        <v>0</v>
      </c>
      <c r="DI16" s="103" t="s">
        <v>154</v>
      </c>
      <c r="DJ16" s="104">
        <v>0</v>
      </c>
      <c r="DK16" s="103" t="s">
        <v>154</v>
      </c>
      <c r="DL16" s="104">
        <v>0</v>
      </c>
      <c r="DM16" s="103" t="s">
        <v>154</v>
      </c>
      <c r="DN16" s="104">
        <v>0</v>
      </c>
      <c r="DO16" s="103" t="s">
        <v>154</v>
      </c>
      <c r="DP16" s="104">
        <v>0</v>
      </c>
      <c r="DQ16" s="103" t="s">
        <v>130</v>
      </c>
      <c r="DR16" s="104">
        <v>0</v>
      </c>
      <c r="DS16" s="103" t="s">
        <v>154</v>
      </c>
      <c r="DT16" s="104">
        <v>0</v>
      </c>
      <c r="DU16" s="103" t="s">
        <v>154</v>
      </c>
      <c r="DV16" s="104">
        <v>0</v>
      </c>
      <c r="DW16" s="103" t="s">
        <v>154</v>
      </c>
      <c r="DX16" s="104">
        <v>0</v>
      </c>
      <c r="DY16" s="103" t="s">
        <v>131</v>
      </c>
      <c r="DZ16" s="104">
        <v>10</v>
      </c>
      <c r="EA16" s="103" t="s">
        <v>131</v>
      </c>
      <c r="EB16" s="104">
        <v>10</v>
      </c>
      <c r="EC16" s="103" t="s">
        <v>154</v>
      </c>
      <c r="ED16" s="104">
        <v>0</v>
      </c>
      <c r="EE16" s="103" t="s">
        <v>154</v>
      </c>
      <c r="EF16" s="104">
        <v>0</v>
      </c>
      <c r="EG16" s="103" t="s">
        <v>154</v>
      </c>
      <c r="EH16" s="104">
        <v>0</v>
      </c>
      <c r="EI16" s="103" t="s">
        <v>154</v>
      </c>
      <c r="EJ16" s="104">
        <v>0</v>
      </c>
      <c r="EK16" s="103" t="s">
        <v>154</v>
      </c>
      <c r="EL16" s="104">
        <v>0</v>
      </c>
      <c r="EM16" s="103" t="s">
        <v>131</v>
      </c>
      <c r="EN16" s="104">
        <v>10</v>
      </c>
      <c r="EO16" s="103" t="s">
        <v>154</v>
      </c>
      <c r="EP16" s="104">
        <v>0</v>
      </c>
      <c r="EQ16" s="222" t="s">
        <v>131</v>
      </c>
      <c r="ER16" s="182">
        <f>IF(EQ16="No",0,(IF(EQ16="Yes",10,(IF(EQ16="Unknown",0," ")))))</f>
        <v>10</v>
      </c>
      <c r="ES16" s="103" t="s">
        <v>154</v>
      </c>
      <c r="ET16" s="104">
        <v>0</v>
      </c>
      <c r="EU16" s="103" t="s">
        <v>154</v>
      </c>
      <c r="EV16" s="104">
        <v>0</v>
      </c>
      <c r="EW16" s="103" t="s">
        <v>130</v>
      </c>
      <c r="EX16" s="104">
        <v>0</v>
      </c>
      <c r="EY16" s="103" t="s">
        <v>154</v>
      </c>
      <c r="EZ16" s="104">
        <v>0</v>
      </c>
      <c r="FA16" s="103" t="s">
        <v>154</v>
      </c>
      <c r="FB16" s="104">
        <v>0</v>
      </c>
      <c r="FC16" s="103" t="s">
        <v>130</v>
      </c>
      <c r="FD16" s="104">
        <v>0</v>
      </c>
      <c r="FE16" s="103" t="s">
        <v>130</v>
      </c>
      <c r="FF16" s="104">
        <v>0</v>
      </c>
      <c r="FG16" s="103" t="s">
        <v>154</v>
      </c>
      <c r="FH16" s="104">
        <v>0</v>
      </c>
      <c r="FI16" s="103" t="s">
        <v>154</v>
      </c>
      <c r="FJ16" s="104">
        <v>0</v>
      </c>
      <c r="FK16" s="103" t="s">
        <v>154</v>
      </c>
      <c r="FL16" s="104">
        <v>0</v>
      </c>
      <c r="FM16" s="103" t="s">
        <v>154</v>
      </c>
      <c r="FN16" s="104">
        <v>0</v>
      </c>
      <c r="FO16" s="103" t="s">
        <v>131</v>
      </c>
      <c r="FP16" s="104">
        <v>10</v>
      </c>
      <c r="FQ16" s="103" t="s">
        <v>154</v>
      </c>
      <c r="FR16" s="104">
        <v>0</v>
      </c>
      <c r="FS16" s="103" t="s">
        <v>154</v>
      </c>
      <c r="FT16" s="104">
        <v>0</v>
      </c>
      <c r="FU16" s="103" t="s">
        <v>154</v>
      </c>
      <c r="FV16" s="104">
        <v>0</v>
      </c>
      <c r="FW16" s="103" t="s">
        <v>154</v>
      </c>
      <c r="FX16" s="104">
        <v>0</v>
      </c>
      <c r="FY16" s="103" t="s">
        <v>154</v>
      </c>
      <c r="FZ16" s="104">
        <v>0</v>
      </c>
      <c r="GA16" s="103" t="s">
        <v>154</v>
      </c>
      <c r="GB16" s="104">
        <v>0</v>
      </c>
      <c r="GC16" s="103" t="s">
        <v>131</v>
      </c>
      <c r="GD16" s="104">
        <v>10</v>
      </c>
      <c r="GE16" s="103" t="s">
        <v>154</v>
      </c>
      <c r="GF16" s="104">
        <v>0</v>
      </c>
      <c r="GG16" s="103" t="s">
        <v>154</v>
      </c>
      <c r="GH16" s="104">
        <v>0</v>
      </c>
      <c r="GI16" s="103" t="s">
        <v>154</v>
      </c>
      <c r="GJ16" s="104">
        <v>0</v>
      </c>
      <c r="GK16" s="103" t="s">
        <v>131</v>
      </c>
      <c r="GL16" s="104">
        <v>10</v>
      </c>
      <c r="GM16" s="103" t="s">
        <v>154</v>
      </c>
      <c r="GN16" s="104">
        <v>0</v>
      </c>
      <c r="GO16" s="103" t="s">
        <v>130</v>
      </c>
      <c r="GP16" s="104">
        <v>0</v>
      </c>
      <c r="GQ16" s="103" t="s">
        <v>154</v>
      </c>
      <c r="GR16" s="104">
        <v>0</v>
      </c>
      <c r="GS16" s="116" t="s">
        <v>154</v>
      </c>
      <c r="GT16" s="104">
        <v>0</v>
      </c>
      <c r="GU16" s="103" t="s">
        <v>154</v>
      </c>
      <c r="GV16" s="104">
        <v>0</v>
      </c>
    </row>
    <row r="17" spans="1:204" ht="74.099999999999994" customHeight="1">
      <c r="A17" s="4"/>
      <c r="B17" s="9"/>
      <c r="C17" s="121" t="s">
        <v>132</v>
      </c>
      <c r="D17" s="27" t="s">
        <v>235</v>
      </c>
      <c r="E17" s="103" t="s">
        <v>236</v>
      </c>
      <c r="F17" s="104">
        <v>5</v>
      </c>
      <c r="G17" s="103" t="s">
        <v>154</v>
      </c>
      <c r="H17" s="104">
        <v>0</v>
      </c>
      <c r="I17" s="103" t="s">
        <v>236</v>
      </c>
      <c r="J17" s="104">
        <v>5</v>
      </c>
      <c r="K17" s="103" t="s">
        <v>131</v>
      </c>
      <c r="L17" s="104">
        <v>10</v>
      </c>
      <c r="M17" s="103" t="s">
        <v>236</v>
      </c>
      <c r="N17" s="104">
        <v>5</v>
      </c>
      <c r="O17" s="103" t="s">
        <v>236</v>
      </c>
      <c r="P17" s="104">
        <v>5</v>
      </c>
      <c r="Q17" s="103" t="s">
        <v>131</v>
      </c>
      <c r="R17" s="104">
        <v>10</v>
      </c>
      <c r="S17" s="103" t="s">
        <v>154</v>
      </c>
      <c r="T17" s="104">
        <v>0</v>
      </c>
      <c r="U17" s="103" t="s">
        <v>131</v>
      </c>
      <c r="V17" s="104">
        <v>10</v>
      </c>
      <c r="W17" s="103" t="s">
        <v>154</v>
      </c>
      <c r="X17" s="104">
        <v>0</v>
      </c>
      <c r="Y17" s="103" t="s">
        <v>131</v>
      </c>
      <c r="Z17" s="104">
        <v>10</v>
      </c>
      <c r="AA17" s="103" t="s">
        <v>131</v>
      </c>
      <c r="AB17" s="104">
        <v>10</v>
      </c>
      <c r="AC17" s="103" t="s">
        <v>154</v>
      </c>
      <c r="AD17" s="104">
        <v>0</v>
      </c>
      <c r="AE17" s="103" t="s">
        <v>154</v>
      </c>
      <c r="AF17" s="104">
        <v>0</v>
      </c>
      <c r="AG17" s="103" t="s">
        <v>236</v>
      </c>
      <c r="AH17" s="104">
        <v>5</v>
      </c>
      <c r="AI17" s="103" t="s">
        <v>130</v>
      </c>
      <c r="AJ17" s="104">
        <v>0</v>
      </c>
      <c r="AK17" s="103" t="s">
        <v>154</v>
      </c>
      <c r="AL17" s="104">
        <v>0</v>
      </c>
      <c r="AM17" s="103" t="s">
        <v>130</v>
      </c>
      <c r="AN17" s="104">
        <v>0</v>
      </c>
      <c r="AO17" s="103" t="s">
        <v>130</v>
      </c>
      <c r="AP17" s="104">
        <v>0</v>
      </c>
      <c r="AQ17" s="103" t="s">
        <v>131</v>
      </c>
      <c r="AR17" s="104">
        <v>10</v>
      </c>
      <c r="AS17" s="103" t="s">
        <v>131</v>
      </c>
      <c r="AT17" s="104">
        <v>10</v>
      </c>
      <c r="AU17" s="103" t="s">
        <v>154</v>
      </c>
      <c r="AV17" s="104">
        <v>0</v>
      </c>
      <c r="AW17" s="103" t="s">
        <v>131</v>
      </c>
      <c r="AX17" s="104">
        <v>10</v>
      </c>
      <c r="AY17" s="103" t="s">
        <v>154</v>
      </c>
      <c r="AZ17" s="104">
        <v>0</v>
      </c>
      <c r="BA17" s="103" t="s">
        <v>154</v>
      </c>
      <c r="BB17" s="104">
        <v>0</v>
      </c>
      <c r="BC17" s="103" t="s">
        <v>154</v>
      </c>
      <c r="BD17" s="104">
        <v>0</v>
      </c>
      <c r="BE17" s="103" t="s">
        <v>130</v>
      </c>
      <c r="BF17" s="104">
        <v>0</v>
      </c>
      <c r="BG17" s="103" t="s">
        <v>154</v>
      </c>
      <c r="BH17" s="104">
        <v>0</v>
      </c>
      <c r="BI17" s="103" t="s">
        <v>236</v>
      </c>
      <c r="BJ17" s="104">
        <v>5</v>
      </c>
      <c r="BK17" s="103" t="s">
        <v>154</v>
      </c>
      <c r="BL17" s="104">
        <v>0</v>
      </c>
      <c r="BM17" s="186" t="s">
        <v>131</v>
      </c>
      <c r="BN17" s="182">
        <f>IF(BM17="No",0,(IF(BM17="Yes",10,(IF(BM17="Implied Yes",5,(IF(BM17="Unknown",0," ")))))))</f>
        <v>10</v>
      </c>
      <c r="BO17" s="103" t="s">
        <v>131</v>
      </c>
      <c r="BP17" s="104">
        <v>10</v>
      </c>
      <c r="BQ17" s="103" t="s">
        <v>131</v>
      </c>
      <c r="BR17" s="104">
        <v>10</v>
      </c>
      <c r="BS17" s="103" t="s">
        <v>236</v>
      </c>
      <c r="BT17" s="104">
        <v>5</v>
      </c>
      <c r="BU17" s="103" t="s">
        <v>131</v>
      </c>
      <c r="BV17" s="104">
        <v>10</v>
      </c>
      <c r="BW17" s="103" t="s">
        <v>236</v>
      </c>
      <c r="BX17" s="104">
        <v>5</v>
      </c>
      <c r="BY17" s="103" t="s">
        <v>154</v>
      </c>
      <c r="BZ17" s="104">
        <v>0</v>
      </c>
      <c r="CA17" s="103" t="s">
        <v>236</v>
      </c>
      <c r="CB17" s="104">
        <v>5</v>
      </c>
      <c r="CC17" s="103" t="s">
        <v>154</v>
      </c>
      <c r="CD17" s="104">
        <v>0</v>
      </c>
      <c r="CE17" s="103" t="s">
        <v>131</v>
      </c>
      <c r="CF17" s="104">
        <v>10</v>
      </c>
      <c r="CG17" s="103" t="s">
        <v>131</v>
      </c>
      <c r="CH17" s="104">
        <v>10</v>
      </c>
      <c r="CI17" s="103" t="s">
        <v>131</v>
      </c>
      <c r="CJ17" s="104">
        <v>10</v>
      </c>
      <c r="CK17" s="103" t="s">
        <v>154</v>
      </c>
      <c r="CL17" s="104">
        <v>0</v>
      </c>
      <c r="CM17" s="103" t="s">
        <v>154</v>
      </c>
      <c r="CN17" s="104">
        <v>0</v>
      </c>
      <c r="CO17" s="103" t="s">
        <v>131</v>
      </c>
      <c r="CP17" s="104">
        <v>10</v>
      </c>
      <c r="CQ17" s="103" t="s">
        <v>236</v>
      </c>
      <c r="CR17" s="104">
        <v>5</v>
      </c>
      <c r="CS17" s="103" t="s">
        <v>154</v>
      </c>
      <c r="CT17" s="104">
        <v>0</v>
      </c>
      <c r="CU17" s="186" t="s">
        <v>131</v>
      </c>
      <c r="CV17" s="182">
        <f>IF(CU17="No",0,(IF(CU17="Yes",10,(IF(CU17="Implied Yes",5,(IF(CU17="Unknown",0," ")))))))</f>
        <v>10</v>
      </c>
      <c r="CW17" s="103" t="s">
        <v>130</v>
      </c>
      <c r="CX17" s="104">
        <v>0</v>
      </c>
      <c r="CY17" s="103" t="s">
        <v>154</v>
      </c>
      <c r="CZ17" s="104">
        <v>0</v>
      </c>
      <c r="DA17" s="103" t="s">
        <v>154</v>
      </c>
      <c r="DB17" s="104">
        <v>0</v>
      </c>
      <c r="DC17" s="103" t="s">
        <v>131</v>
      </c>
      <c r="DD17" s="104">
        <v>10</v>
      </c>
      <c r="DE17" s="103" t="s">
        <v>236</v>
      </c>
      <c r="DF17" s="104">
        <v>5</v>
      </c>
      <c r="DG17" s="103" t="s">
        <v>131</v>
      </c>
      <c r="DH17" s="104">
        <v>10</v>
      </c>
      <c r="DI17" s="103" t="s">
        <v>236</v>
      </c>
      <c r="DJ17" s="104">
        <v>5</v>
      </c>
      <c r="DK17" s="103" t="s">
        <v>131</v>
      </c>
      <c r="DL17" s="104">
        <v>10</v>
      </c>
      <c r="DM17" s="103" t="s">
        <v>131</v>
      </c>
      <c r="DN17" s="104">
        <v>10</v>
      </c>
      <c r="DO17" s="103" t="s">
        <v>154</v>
      </c>
      <c r="DP17" s="104">
        <v>0</v>
      </c>
      <c r="DQ17" s="103" t="s">
        <v>236</v>
      </c>
      <c r="DR17" s="104">
        <v>5</v>
      </c>
      <c r="DS17" s="103" t="s">
        <v>131</v>
      </c>
      <c r="DT17" s="104">
        <v>10</v>
      </c>
      <c r="DU17" s="103" t="s">
        <v>236</v>
      </c>
      <c r="DV17" s="104">
        <v>5</v>
      </c>
      <c r="DW17" s="103" t="s">
        <v>154</v>
      </c>
      <c r="DX17" s="104">
        <v>0</v>
      </c>
      <c r="DY17" s="103" t="s">
        <v>154</v>
      </c>
      <c r="DZ17" s="104">
        <v>0</v>
      </c>
      <c r="EA17" s="103" t="s">
        <v>131</v>
      </c>
      <c r="EB17" s="104">
        <v>10</v>
      </c>
      <c r="EC17" s="103" t="s">
        <v>154</v>
      </c>
      <c r="ED17" s="104">
        <v>0</v>
      </c>
      <c r="EE17" s="103" t="s">
        <v>130</v>
      </c>
      <c r="EF17" s="104">
        <v>0</v>
      </c>
      <c r="EG17" s="103" t="s">
        <v>236</v>
      </c>
      <c r="EH17" s="104">
        <v>5</v>
      </c>
      <c r="EI17" s="103" t="s">
        <v>154</v>
      </c>
      <c r="EJ17" s="104">
        <v>0</v>
      </c>
      <c r="EK17" s="103" t="s">
        <v>154</v>
      </c>
      <c r="EL17" s="104">
        <v>0</v>
      </c>
      <c r="EM17" s="103" t="s">
        <v>236</v>
      </c>
      <c r="EN17" s="104">
        <v>5</v>
      </c>
      <c r="EO17" s="103" t="s">
        <v>236</v>
      </c>
      <c r="EP17" s="104">
        <v>5</v>
      </c>
      <c r="EQ17" s="186" t="s">
        <v>130</v>
      </c>
      <c r="ER17" s="182">
        <f>IF(EQ17="No",0,(IF(EQ17="Yes",10,(IF(EQ17="Implied Yes",5,(IF(EQ17="Unknown",0," ")))))))</f>
        <v>0</v>
      </c>
      <c r="ES17" s="103" t="s">
        <v>236</v>
      </c>
      <c r="ET17" s="104">
        <v>5</v>
      </c>
      <c r="EU17" s="103" t="s">
        <v>131</v>
      </c>
      <c r="EV17" s="104">
        <v>10</v>
      </c>
      <c r="EW17" s="103" t="s">
        <v>131</v>
      </c>
      <c r="EX17" s="104">
        <v>10</v>
      </c>
      <c r="EY17" s="103" t="s">
        <v>236</v>
      </c>
      <c r="EZ17" s="104">
        <v>5</v>
      </c>
      <c r="FA17" s="103" t="s">
        <v>131</v>
      </c>
      <c r="FB17" s="104">
        <v>10</v>
      </c>
      <c r="FC17" s="103" t="s">
        <v>131</v>
      </c>
      <c r="FD17" s="104">
        <v>10</v>
      </c>
      <c r="FE17" s="103" t="s">
        <v>236</v>
      </c>
      <c r="FF17" s="104">
        <v>5</v>
      </c>
      <c r="FG17" s="103" t="s">
        <v>131</v>
      </c>
      <c r="FH17" s="104">
        <v>10</v>
      </c>
      <c r="FI17" s="103" t="s">
        <v>131</v>
      </c>
      <c r="FJ17" s="104">
        <v>10</v>
      </c>
      <c r="FK17" s="103" t="s">
        <v>154</v>
      </c>
      <c r="FL17" s="104">
        <v>0</v>
      </c>
      <c r="FM17" s="103" t="s">
        <v>154</v>
      </c>
      <c r="FN17" s="104">
        <v>0</v>
      </c>
      <c r="FO17" s="103" t="s">
        <v>236</v>
      </c>
      <c r="FP17" s="104">
        <v>5</v>
      </c>
      <c r="FQ17" s="103" t="s">
        <v>154</v>
      </c>
      <c r="FR17" s="104">
        <v>0</v>
      </c>
      <c r="FS17" s="103" t="s">
        <v>236</v>
      </c>
      <c r="FT17" s="104">
        <v>5</v>
      </c>
      <c r="FU17" s="103" t="s">
        <v>131</v>
      </c>
      <c r="FV17" s="104">
        <v>10</v>
      </c>
      <c r="FW17" s="103" t="s">
        <v>236</v>
      </c>
      <c r="FX17" s="104">
        <v>5</v>
      </c>
      <c r="FY17" s="103" t="s">
        <v>236</v>
      </c>
      <c r="FZ17" s="104">
        <v>5</v>
      </c>
      <c r="GA17" s="103" t="s">
        <v>154</v>
      </c>
      <c r="GB17" s="104">
        <v>0</v>
      </c>
      <c r="GC17" s="103" t="s">
        <v>154</v>
      </c>
      <c r="GD17" s="104">
        <v>0</v>
      </c>
      <c r="GE17" s="103" t="s">
        <v>131</v>
      </c>
      <c r="GF17" s="104">
        <v>10</v>
      </c>
      <c r="GG17" s="103" t="s">
        <v>131</v>
      </c>
      <c r="GH17" s="104">
        <v>10</v>
      </c>
      <c r="GI17" s="103" t="s">
        <v>154</v>
      </c>
      <c r="GJ17" s="104">
        <v>0</v>
      </c>
      <c r="GK17" s="103" t="s">
        <v>154</v>
      </c>
      <c r="GL17" s="104">
        <v>0</v>
      </c>
      <c r="GM17" s="103" t="s">
        <v>131</v>
      </c>
      <c r="GN17" s="104">
        <v>10</v>
      </c>
      <c r="GO17" s="103" t="s">
        <v>236</v>
      </c>
      <c r="GP17" s="104">
        <v>5</v>
      </c>
      <c r="GQ17" s="103" t="s">
        <v>236</v>
      </c>
      <c r="GR17" s="104">
        <v>5</v>
      </c>
      <c r="GS17" s="116" t="s">
        <v>154</v>
      </c>
      <c r="GT17" s="104">
        <v>0</v>
      </c>
      <c r="GU17" s="103" t="s">
        <v>154</v>
      </c>
      <c r="GV17" s="104">
        <v>0</v>
      </c>
    </row>
    <row r="18" spans="1:204" ht="72" customHeight="1">
      <c r="A18" s="4"/>
      <c r="B18" s="122"/>
      <c r="C18" s="123" t="s">
        <v>136</v>
      </c>
      <c r="D18" s="30" t="s">
        <v>237</v>
      </c>
      <c r="E18" s="103" t="s">
        <v>130</v>
      </c>
      <c r="F18" s="104">
        <v>0</v>
      </c>
      <c r="G18" s="103" t="s">
        <v>130</v>
      </c>
      <c r="H18" s="104">
        <v>0</v>
      </c>
      <c r="I18" s="103" t="s">
        <v>130</v>
      </c>
      <c r="J18" s="104">
        <v>0</v>
      </c>
      <c r="K18" s="103" t="s">
        <v>130</v>
      </c>
      <c r="L18" s="104">
        <v>0</v>
      </c>
      <c r="M18" s="103" t="s">
        <v>130</v>
      </c>
      <c r="N18" s="104">
        <v>0</v>
      </c>
      <c r="O18" s="103" t="s">
        <v>130</v>
      </c>
      <c r="P18" s="104">
        <v>0</v>
      </c>
      <c r="Q18" s="103" t="s">
        <v>130</v>
      </c>
      <c r="R18" s="104">
        <v>0</v>
      </c>
      <c r="S18" s="103" t="s">
        <v>130</v>
      </c>
      <c r="T18" s="104">
        <v>0</v>
      </c>
      <c r="U18" s="103" t="s">
        <v>130</v>
      </c>
      <c r="V18" s="104">
        <v>0</v>
      </c>
      <c r="W18" s="103" t="s">
        <v>130</v>
      </c>
      <c r="X18" s="104">
        <v>0</v>
      </c>
      <c r="Y18" s="103" t="s">
        <v>130</v>
      </c>
      <c r="Z18" s="104">
        <v>0</v>
      </c>
      <c r="AA18" s="103" t="s">
        <v>130</v>
      </c>
      <c r="AB18" s="104">
        <v>0</v>
      </c>
      <c r="AC18" s="103" t="s">
        <v>130</v>
      </c>
      <c r="AD18" s="104">
        <v>0</v>
      </c>
      <c r="AE18" s="103" t="s">
        <v>131</v>
      </c>
      <c r="AF18" s="104">
        <v>10</v>
      </c>
      <c r="AG18" s="103" t="s">
        <v>130</v>
      </c>
      <c r="AH18" s="104">
        <v>0</v>
      </c>
      <c r="AI18" s="103" t="s">
        <v>130</v>
      </c>
      <c r="AJ18" s="104">
        <v>0</v>
      </c>
      <c r="AK18" s="103" t="s">
        <v>130</v>
      </c>
      <c r="AL18" s="104">
        <v>0</v>
      </c>
      <c r="AM18" s="103" t="s">
        <v>130</v>
      </c>
      <c r="AN18" s="104">
        <v>0</v>
      </c>
      <c r="AO18" s="103" t="s">
        <v>130</v>
      </c>
      <c r="AP18" s="104">
        <v>0</v>
      </c>
      <c r="AQ18" s="103" t="s">
        <v>130</v>
      </c>
      <c r="AR18" s="104">
        <v>0</v>
      </c>
      <c r="AS18" s="103" t="s">
        <v>130</v>
      </c>
      <c r="AT18" s="104">
        <v>0</v>
      </c>
      <c r="AU18" s="103" t="s">
        <v>130</v>
      </c>
      <c r="AV18" s="104">
        <v>0</v>
      </c>
      <c r="AW18" s="103" t="s">
        <v>130</v>
      </c>
      <c r="AX18" s="104">
        <v>0</v>
      </c>
      <c r="AY18" s="103" t="s">
        <v>130</v>
      </c>
      <c r="AZ18" s="104">
        <v>0</v>
      </c>
      <c r="BA18" s="103" t="s">
        <v>130</v>
      </c>
      <c r="BB18" s="104">
        <v>0</v>
      </c>
      <c r="BC18" s="103" t="s">
        <v>130</v>
      </c>
      <c r="BD18" s="104">
        <v>0</v>
      </c>
      <c r="BE18" s="103" t="s">
        <v>130</v>
      </c>
      <c r="BF18" s="104">
        <v>0</v>
      </c>
      <c r="BG18" s="103" t="s">
        <v>130</v>
      </c>
      <c r="BH18" s="104">
        <v>0</v>
      </c>
      <c r="BI18" s="103" t="s">
        <v>130</v>
      </c>
      <c r="BJ18" s="104">
        <v>0</v>
      </c>
      <c r="BK18" s="103" t="s">
        <v>130</v>
      </c>
      <c r="BL18" s="104">
        <v>0</v>
      </c>
      <c r="BM18" s="186" t="s">
        <v>130</v>
      </c>
      <c r="BN18" s="182">
        <f>IF(BM18="No",0,(IF(BM18="Yes",10,(IF(BM18="Unknown",0," ")))))</f>
        <v>0</v>
      </c>
      <c r="BO18" s="103" t="s">
        <v>130</v>
      </c>
      <c r="BP18" s="104">
        <v>0</v>
      </c>
      <c r="BQ18" s="103" t="s">
        <v>130</v>
      </c>
      <c r="BR18" s="104">
        <v>0</v>
      </c>
      <c r="BS18" s="103" t="s">
        <v>130</v>
      </c>
      <c r="BT18" s="104">
        <v>0</v>
      </c>
      <c r="BU18" s="103" t="s">
        <v>131</v>
      </c>
      <c r="BV18" s="104">
        <v>10</v>
      </c>
      <c r="BW18" s="103" t="s">
        <v>130</v>
      </c>
      <c r="BX18" s="104">
        <v>0</v>
      </c>
      <c r="BY18" s="103" t="s">
        <v>130</v>
      </c>
      <c r="BZ18" s="104">
        <v>0</v>
      </c>
      <c r="CA18" s="103" t="s">
        <v>130</v>
      </c>
      <c r="CB18" s="104">
        <v>0</v>
      </c>
      <c r="CC18" s="103" t="s">
        <v>130</v>
      </c>
      <c r="CD18" s="104">
        <v>0</v>
      </c>
      <c r="CE18" s="103" t="s">
        <v>130</v>
      </c>
      <c r="CF18" s="104">
        <v>0</v>
      </c>
      <c r="CG18" s="103" t="s">
        <v>130</v>
      </c>
      <c r="CH18" s="104">
        <v>0</v>
      </c>
      <c r="CI18" s="103" t="s">
        <v>130</v>
      </c>
      <c r="CJ18" s="104">
        <v>0</v>
      </c>
      <c r="CK18" s="103" t="s">
        <v>130</v>
      </c>
      <c r="CL18" s="104">
        <v>0</v>
      </c>
      <c r="CM18" s="103" t="s">
        <v>130</v>
      </c>
      <c r="CN18" s="104">
        <v>0</v>
      </c>
      <c r="CO18" s="103" t="s">
        <v>130</v>
      </c>
      <c r="CP18" s="104">
        <v>0</v>
      </c>
      <c r="CQ18" s="103" t="s">
        <v>130</v>
      </c>
      <c r="CR18" s="104">
        <v>0</v>
      </c>
      <c r="CS18" s="103" t="s">
        <v>130</v>
      </c>
      <c r="CT18" s="104">
        <v>0</v>
      </c>
      <c r="CU18" s="222" t="s">
        <v>130</v>
      </c>
      <c r="CV18" s="182">
        <f>IF(CU18="No",0,(IF(CU18="Yes",10,(IF(CU18="Unknown",0," ")))))</f>
        <v>0</v>
      </c>
      <c r="CW18" s="103" t="s">
        <v>130</v>
      </c>
      <c r="CX18" s="104">
        <v>0</v>
      </c>
      <c r="CY18" s="103" t="s">
        <v>154</v>
      </c>
      <c r="CZ18" s="104">
        <v>0</v>
      </c>
      <c r="DA18" s="103" t="s">
        <v>130</v>
      </c>
      <c r="DB18" s="104">
        <v>0</v>
      </c>
      <c r="DC18" s="103" t="s">
        <v>130</v>
      </c>
      <c r="DD18" s="104">
        <v>0</v>
      </c>
      <c r="DE18" s="103" t="s">
        <v>130</v>
      </c>
      <c r="DF18" s="104">
        <v>0</v>
      </c>
      <c r="DG18" s="103" t="s">
        <v>130</v>
      </c>
      <c r="DH18" s="104">
        <v>0</v>
      </c>
      <c r="DI18" s="103" t="s">
        <v>130</v>
      </c>
      <c r="DJ18" s="104">
        <v>0</v>
      </c>
      <c r="DK18" s="103" t="s">
        <v>130</v>
      </c>
      <c r="DL18" s="104">
        <v>0</v>
      </c>
      <c r="DM18" s="103" t="s">
        <v>130</v>
      </c>
      <c r="DN18" s="104">
        <v>0</v>
      </c>
      <c r="DO18" s="103" t="s">
        <v>130</v>
      </c>
      <c r="DP18" s="104">
        <v>0</v>
      </c>
      <c r="DQ18" s="103" t="s">
        <v>130</v>
      </c>
      <c r="DR18" s="104">
        <v>0</v>
      </c>
      <c r="DS18" s="103" t="s">
        <v>130</v>
      </c>
      <c r="DT18" s="104">
        <v>0</v>
      </c>
      <c r="DU18" s="103" t="s">
        <v>130</v>
      </c>
      <c r="DV18" s="104">
        <v>0</v>
      </c>
      <c r="DW18" s="103" t="s">
        <v>130</v>
      </c>
      <c r="DX18" s="104">
        <v>0</v>
      </c>
      <c r="DY18" s="103" t="s">
        <v>130</v>
      </c>
      <c r="DZ18" s="104">
        <v>0</v>
      </c>
      <c r="EA18" s="103" t="s">
        <v>130</v>
      </c>
      <c r="EB18" s="104">
        <v>0</v>
      </c>
      <c r="EC18" s="103" t="s">
        <v>130</v>
      </c>
      <c r="ED18" s="104">
        <v>0</v>
      </c>
      <c r="EE18" s="103" t="s">
        <v>130</v>
      </c>
      <c r="EF18" s="104">
        <v>0</v>
      </c>
      <c r="EG18" s="103" t="s">
        <v>130</v>
      </c>
      <c r="EH18" s="104">
        <v>0</v>
      </c>
      <c r="EI18" s="103" t="s">
        <v>130</v>
      </c>
      <c r="EJ18" s="104">
        <v>0</v>
      </c>
      <c r="EK18" s="103" t="s">
        <v>130</v>
      </c>
      <c r="EL18" s="104">
        <v>0</v>
      </c>
      <c r="EM18" s="103" t="s">
        <v>130</v>
      </c>
      <c r="EN18" s="104">
        <v>0</v>
      </c>
      <c r="EO18" s="103" t="s">
        <v>130</v>
      </c>
      <c r="EP18" s="104">
        <v>0</v>
      </c>
      <c r="EQ18" s="222" t="s">
        <v>130</v>
      </c>
      <c r="ER18" s="182">
        <f>IF(EQ18="No",0,(IF(EQ18="Yes",10,(IF(EQ18="Unknown",0," ")))))</f>
        <v>0</v>
      </c>
      <c r="ES18" s="103" t="s">
        <v>130</v>
      </c>
      <c r="ET18" s="104">
        <v>0</v>
      </c>
      <c r="EU18" s="103" t="s">
        <v>130</v>
      </c>
      <c r="EV18" s="104">
        <v>0</v>
      </c>
      <c r="EW18" s="103" t="s">
        <v>130</v>
      </c>
      <c r="EX18" s="104">
        <v>0</v>
      </c>
      <c r="EY18" s="103" t="s">
        <v>130</v>
      </c>
      <c r="EZ18" s="104">
        <v>0</v>
      </c>
      <c r="FA18" s="103" t="s">
        <v>130</v>
      </c>
      <c r="FB18" s="104">
        <v>0</v>
      </c>
      <c r="FC18" s="103" t="s">
        <v>130</v>
      </c>
      <c r="FD18" s="104">
        <v>0</v>
      </c>
      <c r="FE18" s="103" t="s">
        <v>154</v>
      </c>
      <c r="FF18" s="104">
        <v>0</v>
      </c>
      <c r="FG18" s="103" t="s">
        <v>130</v>
      </c>
      <c r="FH18" s="104">
        <v>0</v>
      </c>
      <c r="FI18" s="103" t="s">
        <v>130</v>
      </c>
      <c r="FJ18" s="104">
        <v>0</v>
      </c>
      <c r="FK18" s="103" t="s">
        <v>130</v>
      </c>
      <c r="FL18" s="104">
        <v>0</v>
      </c>
      <c r="FM18" s="103" t="s">
        <v>130</v>
      </c>
      <c r="FN18" s="104">
        <v>0</v>
      </c>
      <c r="FO18" s="103" t="s">
        <v>154</v>
      </c>
      <c r="FP18" s="104">
        <v>0</v>
      </c>
      <c r="FQ18" s="103" t="s">
        <v>130</v>
      </c>
      <c r="FR18" s="104">
        <v>0</v>
      </c>
      <c r="FS18" s="103" t="s">
        <v>130</v>
      </c>
      <c r="FT18" s="104">
        <v>0</v>
      </c>
      <c r="FU18" s="103" t="s">
        <v>130</v>
      </c>
      <c r="FV18" s="104">
        <v>0</v>
      </c>
      <c r="FW18" s="103" t="s">
        <v>130</v>
      </c>
      <c r="FX18" s="104">
        <v>0</v>
      </c>
      <c r="FY18" s="103" t="s">
        <v>130</v>
      </c>
      <c r="FZ18" s="104">
        <v>0</v>
      </c>
      <c r="GA18" s="103" t="s">
        <v>130</v>
      </c>
      <c r="GB18" s="104">
        <v>0</v>
      </c>
      <c r="GC18" s="103" t="s">
        <v>130</v>
      </c>
      <c r="GD18" s="104">
        <v>0</v>
      </c>
      <c r="GE18" s="103" t="s">
        <v>130</v>
      </c>
      <c r="GF18" s="104">
        <v>0</v>
      </c>
      <c r="GG18" s="103" t="s">
        <v>130</v>
      </c>
      <c r="GH18" s="104">
        <v>0</v>
      </c>
      <c r="GI18" s="103" t="s">
        <v>130</v>
      </c>
      <c r="GJ18" s="104">
        <v>0</v>
      </c>
      <c r="GK18" s="103" t="s">
        <v>130</v>
      </c>
      <c r="GL18" s="104">
        <v>0</v>
      </c>
      <c r="GM18" s="103" t="s">
        <v>130</v>
      </c>
      <c r="GN18" s="104">
        <v>0</v>
      </c>
      <c r="GO18" s="103" t="s">
        <v>130</v>
      </c>
      <c r="GP18" s="104">
        <v>0</v>
      </c>
      <c r="GQ18" s="103" t="s">
        <v>130</v>
      </c>
      <c r="GR18" s="104">
        <v>0</v>
      </c>
      <c r="GS18" s="103" t="s">
        <v>130</v>
      </c>
      <c r="GT18" s="104">
        <v>0</v>
      </c>
      <c r="GU18" s="103" t="s">
        <v>130</v>
      </c>
      <c r="GV18" s="104">
        <v>0</v>
      </c>
    </row>
    <row r="19" spans="1:204">
      <c r="A19" s="4"/>
      <c r="B19" s="18" t="s">
        <v>162</v>
      </c>
      <c r="C19" s="602" t="s">
        <v>238</v>
      </c>
      <c r="D19" s="603"/>
      <c r="E19" s="131"/>
      <c r="F19" s="132"/>
      <c r="G19" s="131"/>
      <c r="H19" s="132"/>
      <c r="I19" s="131"/>
      <c r="J19" s="132"/>
      <c r="K19" s="131"/>
      <c r="L19" s="132"/>
      <c r="M19" s="131"/>
      <c r="N19" s="132"/>
      <c r="O19" s="131"/>
      <c r="P19" s="132"/>
      <c r="Q19" s="131"/>
      <c r="R19" s="132"/>
      <c r="S19" s="131"/>
      <c r="T19" s="132"/>
      <c r="U19" s="131"/>
      <c r="V19" s="132"/>
      <c r="W19" s="131"/>
      <c r="X19" s="132"/>
      <c r="Y19" s="131"/>
      <c r="Z19" s="132"/>
      <c r="AA19" s="131"/>
      <c r="AB19" s="132"/>
      <c r="AC19" s="131"/>
      <c r="AD19" s="132"/>
      <c r="AE19" s="131"/>
      <c r="AF19" s="132"/>
      <c r="AG19" s="131"/>
      <c r="AH19" s="132"/>
      <c r="AI19" s="131"/>
      <c r="AJ19" s="132"/>
      <c r="AK19" s="131"/>
      <c r="AL19" s="132"/>
      <c r="AM19" s="131"/>
      <c r="AN19" s="132"/>
      <c r="AO19" s="131"/>
      <c r="AP19" s="132"/>
      <c r="AQ19" s="131"/>
      <c r="AR19" s="132"/>
      <c r="AS19" s="131"/>
      <c r="AT19" s="132"/>
      <c r="AU19" s="131"/>
      <c r="AV19" s="132"/>
      <c r="AW19" s="131"/>
      <c r="AX19" s="132"/>
      <c r="AY19" s="131"/>
      <c r="AZ19" s="132"/>
      <c r="BA19" s="131"/>
      <c r="BB19" s="132"/>
      <c r="BC19" s="131"/>
      <c r="BD19" s="132"/>
      <c r="BE19" s="131"/>
      <c r="BF19" s="132"/>
      <c r="BG19" s="131"/>
      <c r="BH19" s="132"/>
      <c r="BI19" s="131"/>
      <c r="BJ19" s="132"/>
      <c r="BK19" s="131"/>
      <c r="BL19" s="132"/>
      <c r="BM19" s="212"/>
      <c r="BN19" s="213"/>
      <c r="BO19" s="131"/>
      <c r="BP19" s="132"/>
      <c r="BQ19" s="131"/>
      <c r="BR19" s="132"/>
      <c r="BS19" s="131"/>
      <c r="BT19" s="132"/>
      <c r="BU19" s="131"/>
      <c r="BV19" s="132"/>
      <c r="BW19" s="131"/>
      <c r="BX19" s="132"/>
      <c r="BY19" s="131"/>
      <c r="BZ19" s="132"/>
      <c r="CA19" s="131"/>
      <c r="CB19" s="132"/>
      <c r="CC19" s="131"/>
      <c r="CD19" s="132"/>
      <c r="CE19" s="131"/>
      <c r="CF19" s="132"/>
      <c r="CG19" s="131"/>
      <c r="CH19" s="132"/>
      <c r="CI19" s="131"/>
      <c r="CJ19" s="132"/>
      <c r="CK19" s="131"/>
      <c r="CL19" s="132"/>
      <c r="CM19" s="131"/>
      <c r="CN19" s="132"/>
      <c r="CO19" s="131"/>
      <c r="CP19" s="132"/>
      <c r="CQ19" s="131"/>
      <c r="CR19" s="132"/>
      <c r="CS19" s="131"/>
      <c r="CT19" s="132"/>
      <c r="CU19" s="219"/>
      <c r="CV19" s="213"/>
      <c r="CW19" s="131"/>
      <c r="CX19" s="132"/>
      <c r="CY19" s="131"/>
      <c r="CZ19" s="132"/>
      <c r="DA19" s="131"/>
      <c r="DB19" s="132"/>
      <c r="DC19" s="131"/>
      <c r="DD19" s="132"/>
      <c r="DE19" s="131"/>
      <c r="DF19" s="132"/>
      <c r="DG19" s="131"/>
      <c r="DH19" s="132"/>
      <c r="DI19" s="131"/>
      <c r="DJ19" s="132"/>
      <c r="DK19" s="131"/>
      <c r="DL19" s="132"/>
      <c r="DM19" s="131"/>
      <c r="DN19" s="132"/>
      <c r="DO19" s="131"/>
      <c r="DP19" s="132"/>
      <c r="DQ19" s="131"/>
      <c r="DR19" s="132"/>
      <c r="DS19" s="131"/>
      <c r="DT19" s="132"/>
      <c r="DU19" s="131"/>
      <c r="DV19" s="132"/>
      <c r="DW19" s="131"/>
      <c r="DX19" s="132"/>
      <c r="DY19" s="131"/>
      <c r="DZ19" s="132"/>
      <c r="EA19" s="131"/>
      <c r="EB19" s="132"/>
      <c r="EC19" s="131"/>
      <c r="ED19" s="132"/>
      <c r="EE19" s="131"/>
      <c r="EF19" s="132"/>
      <c r="EG19" s="131"/>
      <c r="EH19" s="132"/>
      <c r="EI19" s="131"/>
      <c r="EJ19" s="132"/>
      <c r="EK19" s="131"/>
      <c r="EL19" s="132"/>
      <c r="EM19" s="131"/>
      <c r="EN19" s="132"/>
      <c r="EO19" s="131"/>
      <c r="EP19" s="132"/>
      <c r="EQ19" s="219"/>
      <c r="ER19" s="213"/>
      <c r="ES19" s="131"/>
      <c r="ET19" s="132"/>
      <c r="EU19" s="131"/>
      <c r="EV19" s="132"/>
      <c r="EW19" s="131"/>
      <c r="EX19" s="132"/>
      <c r="EY19" s="131"/>
      <c r="EZ19" s="132"/>
      <c r="FA19" s="131"/>
      <c r="FB19" s="132"/>
      <c r="FC19" s="131"/>
      <c r="FD19" s="132"/>
      <c r="FE19" s="131"/>
      <c r="FF19" s="132"/>
      <c r="FG19" s="131"/>
      <c r="FH19" s="132"/>
      <c r="FI19" s="131"/>
      <c r="FJ19" s="132"/>
      <c r="FK19" s="131"/>
      <c r="FL19" s="132"/>
      <c r="FM19" s="131"/>
      <c r="FN19" s="132"/>
      <c r="FO19" s="131"/>
      <c r="FP19" s="132"/>
      <c r="FQ19" s="131"/>
      <c r="FR19" s="132"/>
      <c r="FS19" s="131"/>
      <c r="FT19" s="132"/>
      <c r="FU19" s="131"/>
      <c r="FV19" s="132"/>
      <c r="FW19" s="131"/>
      <c r="FX19" s="132"/>
      <c r="FY19" s="131"/>
      <c r="FZ19" s="132"/>
      <c r="GA19" s="131"/>
      <c r="GB19" s="132"/>
      <c r="GC19" s="131"/>
      <c r="GD19" s="132"/>
      <c r="GE19" s="131"/>
      <c r="GF19" s="132"/>
      <c r="GG19" s="131"/>
      <c r="GH19" s="132"/>
      <c r="GI19" s="131"/>
      <c r="GJ19" s="132"/>
      <c r="GK19" s="131"/>
      <c r="GL19" s="132"/>
      <c r="GM19" s="131"/>
      <c r="GN19" s="132"/>
      <c r="GO19" s="131"/>
      <c r="GP19" s="132"/>
      <c r="GQ19" s="131"/>
      <c r="GR19" s="132"/>
      <c r="GS19" s="131"/>
      <c r="GT19" s="132"/>
      <c r="GU19" s="131"/>
      <c r="GV19" s="132"/>
    </row>
    <row r="20" spans="1:204" ht="71.099999999999994" customHeight="1">
      <c r="A20" s="4"/>
      <c r="B20" s="4"/>
      <c r="C20" s="124" t="s">
        <v>128</v>
      </c>
      <c r="D20" s="125" t="s">
        <v>239</v>
      </c>
      <c r="E20" s="103" t="s">
        <v>131</v>
      </c>
      <c r="F20" s="107">
        <v>10</v>
      </c>
      <c r="G20" s="103" t="s">
        <v>154</v>
      </c>
      <c r="H20" s="107">
        <v>0</v>
      </c>
      <c r="I20" s="103" t="s">
        <v>131</v>
      </c>
      <c r="J20" s="107">
        <v>10</v>
      </c>
      <c r="K20" s="103" t="s">
        <v>131</v>
      </c>
      <c r="L20" s="107">
        <v>10</v>
      </c>
      <c r="M20" s="103" t="s">
        <v>131</v>
      </c>
      <c r="N20" s="107">
        <v>10</v>
      </c>
      <c r="O20" s="103" t="s">
        <v>131</v>
      </c>
      <c r="P20" s="107">
        <v>10</v>
      </c>
      <c r="Q20" s="103" t="s">
        <v>130</v>
      </c>
      <c r="R20" s="107">
        <v>0</v>
      </c>
      <c r="S20" s="103" t="s">
        <v>154</v>
      </c>
      <c r="T20" s="107">
        <v>0</v>
      </c>
      <c r="U20" s="103" t="s">
        <v>154</v>
      </c>
      <c r="V20" s="107">
        <v>0</v>
      </c>
      <c r="W20" s="103" t="s">
        <v>154</v>
      </c>
      <c r="X20" s="107">
        <v>0</v>
      </c>
      <c r="Y20" s="103" t="s">
        <v>130</v>
      </c>
      <c r="Z20" s="107">
        <v>0</v>
      </c>
      <c r="AA20" s="103" t="s">
        <v>131</v>
      </c>
      <c r="AB20" s="107">
        <v>10</v>
      </c>
      <c r="AC20" s="103" t="s">
        <v>154</v>
      </c>
      <c r="AD20" s="107">
        <v>0</v>
      </c>
      <c r="AE20" s="103" t="s">
        <v>154</v>
      </c>
      <c r="AF20" s="107">
        <v>0</v>
      </c>
      <c r="AG20" s="103" t="s">
        <v>131</v>
      </c>
      <c r="AH20" s="107">
        <v>10</v>
      </c>
      <c r="AI20" s="103" t="s">
        <v>130</v>
      </c>
      <c r="AJ20" s="107">
        <v>0</v>
      </c>
      <c r="AK20" s="103" t="s">
        <v>130</v>
      </c>
      <c r="AL20" s="107">
        <v>0</v>
      </c>
      <c r="AM20" s="103" t="s">
        <v>154</v>
      </c>
      <c r="AN20" s="107">
        <v>0</v>
      </c>
      <c r="AO20" s="103" t="s">
        <v>130</v>
      </c>
      <c r="AP20" s="107">
        <v>0</v>
      </c>
      <c r="AQ20" s="103" t="s">
        <v>130</v>
      </c>
      <c r="AR20" s="107">
        <v>0</v>
      </c>
      <c r="AS20" s="103" t="s">
        <v>131</v>
      </c>
      <c r="AT20" s="107">
        <v>10</v>
      </c>
      <c r="AU20" s="103" t="s">
        <v>131</v>
      </c>
      <c r="AV20" s="107">
        <v>10</v>
      </c>
      <c r="AW20" s="103" t="s">
        <v>130</v>
      </c>
      <c r="AX20" s="107">
        <v>0</v>
      </c>
      <c r="AY20" s="103" t="s">
        <v>154</v>
      </c>
      <c r="AZ20" s="107">
        <v>0</v>
      </c>
      <c r="BA20" s="103" t="s">
        <v>131</v>
      </c>
      <c r="BB20" s="107">
        <v>10</v>
      </c>
      <c r="BC20" s="103" t="s">
        <v>130</v>
      </c>
      <c r="BD20" s="107">
        <v>0</v>
      </c>
      <c r="BE20" s="103" t="s">
        <v>154</v>
      </c>
      <c r="BF20" s="107">
        <v>0</v>
      </c>
      <c r="BG20" s="103" t="s">
        <v>130</v>
      </c>
      <c r="BH20" s="107">
        <v>0</v>
      </c>
      <c r="BI20" s="103" t="s">
        <v>154</v>
      </c>
      <c r="BJ20" s="107">
        <v>0</v>
      </c>
      <c r="BK20" s="103" t="s">
        <v>154</v>
      </c>
      <c r="BL20" s="107">
        <v>0</v>
      </c>
      <c r="BM20" s="186" t="s">
        <v>131</v>
      </c>
      <c r="BN20" s="187">
        <f>IF(BM20="No",0,(IF(BM20="Yes",10,(IF(BM20="Unknown",0," ")))))</f>
        <v>10</v>
      </c>
      <c r="BO20" s="103" t="s">
        <v>131</v>
      </c>
      <c r="BP20" s="107">
        <v>10</v>
      </c>
      <c r="BQ20" s="103" t="s">
        <v>131</v>
      </c>
      <c r="BR20" s="107">
        <v>10</v>
      </c>
      <c r="BS20" s="103" t="s">
        <v>131</v>
      </c>
      <c r="BT20" s="107">
        <v>10</v>
      </c>
      <c r="BU20" s="103" t="s">
        <v>154</v>
      </c>
      <c r="BV20" s="107">
        <v>0</v>
      </c>
      <c r="BW20" s="103" t="s">
        <v>154</v>
      </c>
      <c r="BX20" s="107">
        <v>0</v>
      </c>
      <c r="BY20" s="103" t="s">
        <v>154</v>
      </c>
      <c r="BZ20" s="107">
        <v>0</v>
      </c>
      <c r="CA20" s="103" t="s">
        <v>130</v>
      </c>
      <c r="CB20" s="107">
        <v>0</v>
      </c>
      <c r="CC20" s="103" t="s">
        <v>130</v>
      </c>
      <c r="CD20" s="107">
        <v>0</v>
      </c>
      <c r="CE20" s="103" t="s">
        <v>130</v>
      </c>
      <c r="CF20" s="107">
        <v>0</v>
      </c>
      <c r="CG20" s="103" t="s">
        <v>131</v>
      </c>
      <c r="CH20" s="107">
        <v>10</v>
      </c>
      <c r="CI20" s="103" t="s">
        <v>130</v>
      </c>
      <c r="CJ20" s="107">
        <v>0</v>
      </c>
      <c r="CK20" s="103" t="s">
        <v>154</v>
      </c>
      <c r="CL20" s="107">
        <v>0</v>
      </c>
      <c r="CM20" s="103" t="s">
        <v>130</v>
      </c>
      <c r="CN20" s="107">
        <v>0</v>
      </c>
      <c r="CO20" s="103" t="s">
        <v>130</v>
      </c>
      <c r="CP20" s="107">
        <v>0</v>
      </c>
      <c r="CQ20" s="103" t="s">
        <v>130</v>
      </c>
      <c r="CR20" s="107">
        <v>0</v>
      </c>
      <c r="CS20" s="103" t="s">
        <v>154</v>
      </c>
      <c r="CT20" s="107">
        <v>0</v>
      </c>
      <c r="CU20" s="222" t="s">
        <v>131</v>
      </c>
      <c r="CV20" s="187">
        <f>IF(CU20="No",0,(IF(CU20="Yes",10,(IF(CU20="Unknown",0," ")))))</f>
        <v>10</v>
      </c>
      <c r="CW20" s="103" t="s">
        <v>154</v>
      </c>
      <c r="CX20" s="107">
        <v>0</v>
      </c>
      <c r="CY20" s="103" t="s">
        <v>130</v>
      </c>
      <c r="CZ20" s="107">
        <v>0</v>
      </c>
      <c r="DA20" s="103" t="s">
        <v>154</v>
      </c>
      <c r="DB20" s="107">
        <v>0</v>
      </c>
      <c r="DC20" s="103" t="s">
        <v>154</v>
      </c>
      <c r="DD20" s="107">
        <v>0</v>
      </c>
      <c r="DE20" s="103" t="s">
        <v>154</v>
      </c>
      <c r="DF20" s="107">
        <v>0</v>
      </c>
      <c r="DG20" s="103" t="s">
        <v>131</v>
      </c>
      <c r="DH20" s="107">
        <v>10</v>
      </c>
      <c r="DI20" s="103" t="s">
        <v>130</v>
      </c>
      <c r="DJ20" s="107">
        <v>0</v>
      </c>
      <c r="DK20" s="103" t="s">
        <v>131</v>
      </c>
      <c r="DL20" s="107">
        <v>10</v>
      </c>
      <c r="DM20" s="103" t="s">
        <v>130</v>
      </c>
      <c r="DN20" s="107">
        <v>0</v>
      </c>
      <c r="DO20" s="103" t="s">
        <v>154</v>
      </c>
      <c r="DP20" s="107">
        <v>0</v>
      </c>
      <c r="DQ20" s="103" t="s">
        <v>154</v>
      </c>
      <c r="DR20" s="107">
        <v>0</v>
      </c>
      <c r="DS20" s="103" t="s">
        <v>131</v>
      </c>
      <c r="DT20" s="107">
        <v>10</v>
      </c>
      <c r="DU20" s="103" t="s">
        <v>154</v>
      </c>
      <c r="DV20" s="107">
        <v>0</v>
      </c>
      <c r="DW20" s="103" t="s">
        <v>154</v>
      </c>
      <c r="DX20" s="107">
        <v>0</v>
      </c>
      <c r="DY20" s="103" t="s">
        <v>130</v>
      </c>
      <c r="DZ20" s="107">
        <v>0</v>
      </c>
      <c r="EA20" s="103" t="s">
        <v>131</v>
      </c>
      <c r="EB20" s="107">
        <v>10</v>
      </c>
      <c r="EC20" s="103" t="s">
        <v>154</v>
      </c>
      <c r="ED20" s="107">
        <v>0</v>
      </c>
      <c r="EE20" s="103" t="s">
        <v>154</v>
      </c>
      <c r="EF20" s="107">
        <v>0</v>
      </c>
      <c r="EG20" s="103" t="s">
        <v>130</v>
      </c>
      <c r="EH20" s="107">
        <v>0</v>
      </c>
      <c r="EI20" s="103" t="s">
        <v>154</v>
      </c>
      <c r="EJ20" s="107">
        <v>0</v>
      </c>
      <c r="EK20" s="103" t="s">
        <v>154</v>
      </c>
      <c r="EL20" s="107">
        <v>0</v>
      </c>
      <c r="EM20" s="103" t="s">
        <v>154</v>
      </c>
      <c r="EN20" s="107">
        <v>0</v>
      </c>
      <c r="EO20" s="103" t="s">
        <v>131</v>
      </c>
      <c r="EP20" s="107">
        <v>10</v>
      </c>
      <c r="EQ20" s="222" t="s">
        <v>131</v>
      </c>
      <c r="ER20" s="187">
        <f>IF(EQ20="No",0,(IF(EQ20="Yes",10,(IF(EQ20="Unknown",0," ")))))</f>
        <v>10</v>
      </c>
      <c r="ES20" s="103" t="s">
        <v>154</v>
      </c>
      <c r="ET20" s="107">
        <v>0</v>
      </c>
      <c r="EU20" s="103" t="s">
        <v>130</v>
      </c>
      <c r="EV20" s="107">
        <v>0</v>
      </c>
      <c r="EW20" s="103" t="s">
        <v>154</v>
      </c>
      <c r="EX20" s="107">
        <v>0</v>
      </c>
      <c r="EY20" s="103" t="s">
        <v>154</v>
      </c>
      <c r="EZ20" s="107">
        <v>0</v>
      </c>
      <c r="FA20" s="103" t="s">
        <v>131</v>
      </c>
      <c r="FB20" s="107">
        <v>10</v>
      </c>
      <c r="FC20" s="103" t="s">
        <v>130</v>
      </c>
      <c r="FD20" s="107">
        <v>0</v>
      </c>
      <c r="FE20" s="103" t="s">
        <v>131</v>
      </c>
      <c r="FF20" s="107">
        <v>10</v>
      </c>
      <c r="FG20" s="103" t="s">
        <v>131</v>
      </c>
      <c r="FH20" s="107">
        <v>10</v>
      </c>
      <c r="FI20" s="103" t="s">
        <v>131</v>
      </c>
      <c r="FJ20" s="107">
        <v>10</v>
      </c>
      <c r="FK20" s="103" t="s">
        <v>130</v>
      </c>
      <c r="FL20" s="107">
        <v>0</v>
      </c>
      <c r="FM20" s="103" t="s">
        <v>154</v>
      </c>
      <c r="FN20" s="107">
        <v>0</v>
      </c>
      <c r="FO20" s="103" t="s">
        <v>154</v>
      </c>
      <c r="FP20" s="107">
        <v>0</v>
      </c>
      <c r="FQ20" s="103" t="s">
        <v>130</v>
      </c>
      <c r="FR20" s="107">
        <v>0</v>
      </c>
      <c r="FS20" s="103" t="s">
        <v>154</v>
      </c>
      <c r="FT20" s="107">
        <v>0</v>
      </c>
      <c r="FU20" s="103" t="s">
        <v>131</v>
      </c>
      <c r="FV20" s="107">
        <v>10</v>
      </c>
      <c r="FW20" s="103" t="s">
        <v>154</v>
      </c>
      <c r="FX20" s="107">
        <v>0</v>
      </c>
      <c r="FY20" s="103" t="s">
        <v>154</v>
      </c>
      <c r="FZ20" s="107">
        <v>0</v>
      </c>
      <c r="GA20" s="103" t="s">
        <v>154</v>
      </c>
      <c r="GB20" s="107">
        <v>0</v>
      </c>
      <c r="GC20" s="103" t="s">
        <v>154</v>
      </c>
      <c r="GD20" s="107">
        <v>0</v>
      </c>
      <c r="GE20" s="103" t="s">
        <v>130</v>
      </c>
      <c r="GF20" s="107">
        <v>0</v>
      </c>
      <c r="GG20" s="103" t="s">
        <v>154</v>
      </c>
      <c r="GH20" s="107">
        <v>0</v>
      </c>
      <c r="GI20" s="103" t="s">
        <v>154</v>
      </c>
      <c r="GJ20" s="107">
        <v>0</v>
      </c>
      <c r="GK20" s="103" t="s">
        <v>154</v>
      </c>
      <c r="GL20" s="107">
        <v>0</v>
      </c>
      <c r="GM20" s="103" t="s">
        <v>154</v>
      </c>
      <c r="GN20" s="107">
        <v>0</v>
      </c>
      <c r="GO20" s="103" t="s">
        <v>130</v>
      </c>
      <c r="GP20" s="107">
        <v>0</v>
      </c>
      <c r="GQ20" s="103" t="s">
        <v>154</v>
      </c>
      <c r="GR20" s="107">
        <v>0</v>
      </c>
      <c r="GS20" s="116" t="s">
        <v>154</v>
      </c>
      <c r="GT20" s="107">
        <v>0</v>
      </c>
      <c r="GU20" s="103" t="s">
        <v>154</v>
      </c>
      <c r="GV20" s="107">
        <v>0</v>
      </c>
    </row>
    <row r="21" spans="1:204" ht="38.1" customHeight="1">
      <c r="A21" s="4"/>
      <c r="B21" s="126"/>
      <c r="C21" s="127" t="s">
        <v>132</v>
      </c>
      <c r="D21" s="125" t="s">
        <v>240</v>
      </c>
      <c r="E21" s="103"/>
      <c r="F21" s="69" t="s">
        <v>134</v>
      </c>
      <c r="G21" s="103" t="s">
        <v>154</v>
      </c>
      <c r="H21" s="69">
        <v>0</v>
      </c>
      <c r="I21" s="103"/>
      <c r="J21" s="69" t="s">
        <v>134</v>
      </c>
      <c r="K21" s="103" t="s">
        <v>154</v>
      </c>
      <c r="L21" s="69" t="s">
        <v>134</v>
      </c>
      <c r="M21" s="103" t="s">
        <v>130</v>
      </c>
      <c r="N21" s="69" t="s">
        <v>134</v>
      </c>
      <c r="O21" s="103" t="s">
        <v>154</v>
      </c>
      <c r="P21" s="69" t="s">
        <v>134</v>
      </c>
      <c r="Q21" s="103" t="s">
        <v>130</v>
      </c>
      <c r="R21" s="69">
        <v>0</v>
      </c>
      <c r="S21" s="103" t="s">
        <v>154</v>
      </c>
      <c r="T21" s="69">
        <v>0</v>
      </c>
      <c r="U21" s="103" t="s">
        <v>154</v>
      </c>
      <c r="V21" s="69">
        <v>0</v>
      </c>
      <c r="W21" s="103" t="s">
        <v>154</v>
      </c>
      <c r="X21" s="69">
        <v>0</v>
      </c>
      <c r="Y21" s="103" t="s">
        <v>130</v>
      </c>
      <c r="Z21" s="69">
        <v>0</v>
      </c>
      <c r="AA21" s="103" t="s">
        <v>130</v>
      </c>
      <c r="AB21" s="69" t="s">
        <v>134</v>
      </c>
      <c r="AC21" s="103" t="s">
        <v>154</v>
      </c>
      <c r="AD21" s="69">
        <v>0</v>
      </c>
      <c r="AE21" s="103" t="s">
        <v>154</v>
      </c>
      <c r="AF21" s="69">
        <v>0</v>
      </c>
      <c r="AG21" s="103" t="s">
        <v>130</v>
      </c>
      <c r="AH21" s="69" t="s">
        <v>134</v>
      </c>
      <c r="AI21" s="103" t="s">
        <v>130</v>
      </c>
      <c r="AJ21" s="69">
        <v>0</v>
      </c>
      <c r="AK21" s="103" t="s">
        <v>131</v>
      </c>
      <c r="AL21" s="69">
        <v>5</v>
      </c>
      <c r="AM21" s="103" t="s">
        <v>154</v>
      </c>
      <c r="AN21" s="69">
        <v>0</v>
      </c>
      <c r="AO21" s="103" t="s">
        <v>130</v>
      </c>
      <c r="AP21" s="69">
        <v>0</v>
      </c>
      <c r="AQ21" s="103" t="s">
        <v>131</v>
      </c>
      <c r="AR21" s="69">
        <v>5</v>
      </c>
      <c r="AS21" s="103" t="s">
        <v>154</v>
      </c>
      <c r="AT21" s="69" t="s">
        <v>134</v>
      </c>
      <c r="AU21" s="103"/>
      <c r="AV21" s="69" t="s">
        <v>134</v>
      </c>
      <c r="AW21" s="103" t="s">
        <v>130</v>
      </c>
      <c r="AX21" s="69">
        <v>0</v>
      </c>
      <c r="AY21" s="103" t="s">
        <v>154</v>
      </c>
      <c r="AZ21" s="69">
        <v>0</v>
      </c>
      <c r="BA21" s="103" t="s">
        <v>154</v>
      </c>
      <c r="BB21" s="69" t="s">
        <v>134</v>
      </c>
      <c r="BC21" s="103" t="s">
        <v>154</v>
      </c>
      <c r="BD21" s="69">
        <v>0</v>
      </c>
      <c r="BE21" s="103" t="s">
        <v>154</v>
      </c>
      <c r="BF21" s="69">
        <v>0</v>
      </c>
      <c r="BG21" s="103" t="s">
        <v>130</v>
      </c>
      <c r="BH21" s="69">
        <v>0</v>
      </c>
      <c r="BI21" s="103" t="s">
        <v>154</v>
      </c>
      <c r="BJ21" s="69">
        <v>0</v>
      </c>
      <c r="BK21" s="103" t="s">
        <v>154</v>
      </c>
      <c r="BL21" s="69">
        <v>0</v>
      </c>
      <c r="BM21" s="186"/>
      <c r="BN21" s="205" t="str">
        <f>IF(BM20="Yes","N/A",(IF(BM21="Yes",5,(IF(BM21="No",0,(IF(BM21="Unknown",0," ")))))))</f>
        <v>N/A</v>
      </c>
      <c r="BO21" s="103"/>
      <c r="BP21" s="69" t="s">
        <v>134</v>
      </c>
      <c r="BQ21" s="103"/>
      <c r="BR21" s="69" t="s">
        <v>134</v>
      </c>
      <c r="BS21" s="103"/>
      <c r="BT21" s="69" t="s">
        <v>134</v>
      </c>
      <c r="BU21" s="103" t="s">
        <v>154</v>
      </c>
      <c r="BV21" s="69">
        <v>0</v>
      </c>
      <c r="BW21" s="103" t="s">
        <v>154</v>
      </c>
      <c r="BX21" s="69">
        <v>0</v>
      </c>
      <c r="BY21" s="103" t="s">
        <v>154</v>
      </c>
      <c r="BZ21" s="69">
        <v>0</v>
      </c>
      <c r="CA21" s="103" t="s">
        <v>130</v>
      </c>
      <c r="CB21" s="69">
        <v>0</v>
      </c>
      <c r="CC21" s="103" t="s">
        <v>130</v>
      </c>
      <c r="CD21" s="69">
        <v>0</v>
      </c>
      <c r="CE21" s="103" t="s">
        <v>130</v>
      </c>
      <c r="CF21" s="69">
        <v>0</v>
      </c>
      <c r="CG21" s="103"/>
      <c r="CH21" s="69" t="s">
        <v>134</v>
      </c>
      <c r="CI21" s="103" t="s">
        <v>130</v>
      </c>
      <c r="CJ21" s="69">
        <v>0</v>
      </c>
      <c r="CK21" s="103" t="s">
        <v>154</v>
      </c>
      <c r="CL21" s="69">
        <v>0</v>
      </c>
      <c r="CM21" s="103" t="s">
        <v>130</v>
      </c>
      <c r="CN21" s="69">
        <v>0</v>
      </c>
      <c r="CO21" s="103" t="s">
        <v>130</v>
      </c>
      <c r="CP21" s="69">
        <v>0</v>
      </c>
      <c r="CQ21" s="103" t="s">
        <v>130</v>
      </c>
      <c r="CR21" s="69">
        <v>0</v>
      </c>
      <c r="CS21" s="103" t="s">
        <v>154</v>
      </c>
      <c r="CT21" s="69">
        <v>0</v>
      </c>
      <c r="CU21" s="222"/>
      <c r="CV21" s="205" t="str">
        <f>IF(CU20="Yes","N/A",(IF(CU21="Yes",5,(IF(CU21="No",0,(IF(CU21="Unknown",0," ")))))))</f>
        <v>N/A</v>
      </c>
      <c r="CW21" s="103" t="s">
        <v>154</v>
      </c>
      <c r="CX21" s="69">
        <v>0</v>
      </c>
      <c r="CY21" s="103" t="s">
        <v>130</v>
      </c>
      <c r="CZ21" s="69">
        <v>0</v>
      </c>
      <c r="DA21" s="103" t="s">
        <v>154</v>
      </c>
      <c r="DB21" s="69">
        <v>0</v>
      </c>
      <c r="DC21" s="103" t="s">
        <v>154</v>
      </c>
      <c r="DD21" s="69">
        <v>0</v>
      </c>
      <c r="DE21" s="103" t="s">
        <v>154</v>
      </c>
      <c r="DF21" s="69">
        <v>0</v>
      </c>
      <c r="DG21" s="103" t="s">
        <v>130</v>
      </c>
      <c r="DH21" s="69" t="s">
        <v>134</v>
      </c>
      <c r="DI21" s="103" t="s">
        <v>130</v>
      </c>
      <c r="DJ21" s="69">
        <v>0</v>
      </c>
      <c r="DK21" s="103"/>
      <c r="DL21" s="69" t="s">
        <v>134</v>
      </c>
      <c r="DM21" s="103" t="s">
        <v>130</v>
      </c>
      <c r="DN21" s="69">
        <v>0</v>
      </c>
      <c r="DO21" s="103" t="s">
        <v>154</v>
      </c>
      <c r="DP21" s="69">
        <v>0</v>
      </c>
      <c r="DQ21" s="103" t="s">
        <v>154</v>
      </c>
      <c r="DR21" s="69">
        <v>0</v>
      </c>
      <c r="DS21" s="103" t="s">
        <v>154</v>
      </c>
      <c r="DT21" s="69" t="s">
        <v>134</v>
      </c>
      <c r="DU21" s="103" t="s">
        <v>154</v>
      </c>
      <c r="DV21" s="69">
        <v>0</v>
      </c>
      <c r="DW21" s="103" t="s">
        <v>154</v>
      </c>
      <c r="DX21" s="69">
        <v>0</v>
      </c>
      <c r="DY21" s="103" t="s">
        <v>130</v>
      </c>
      <c r="DZ21" s="69">
        <v>0</v>
      </c>
      <c r="EA21" s="103"/>
      <c r="EB21" s="69" t="s">
        <v>134</v>
      </c>
      <c r="EC21" s="103" t="s">
        <v>154</v>
      </c>
      <c r="ED21" s="69">
        <v>0</v>
      </c>
      <c r="EE21" s="103" t="s">
        <v>131</v>
      </c>
      <c r="EF21" s="69">
        <v>5</v>
      </c>
      <c r="EG21" s="103" t="s">
        <v>130</v>
      </c>
      <c r="EH21" s="69">
        <v>0</v>
      </c>
      <c r="EI21" s="103" t="s">
        <v>154</v>
      </c>
      <c r="EJ21" s="69">
        <v>0</v>
      </c>
      <c r="EK21" s="103" t="s">
        <v>154</v>
      </c>
      <c r="EL21" s="69">
        <v>0</v>
      </c>
      <c r="EM21" s="103" t="s">
        <v>154</v>
      </c>
      <c r="EN21" s="69">
        <v>0</v>
      </c>
      <c r="EO21" s="103" t="s">
        <v>130</v>
      </c>
      <c r="EP21" s="69" t="s">
        <v>134</v>
      </c>
      <c r="EQ21" s="222"/>
      <c r="ER21" s="205" t="str">
        <f>IF(EQ20="Yes","N/A",(IF(EQ21="Yes",5,(IF(EQ21="No",0,(IF(EQ21="Unknown",0," ")))))))</f>
        <v>N/A</v>
      </c>
      <c r="ES21" s="103" t="s">
        <v>154</v>
      </c>
      <c r="ET21" s="69">
        <v>0</v>
      </c>
      <c r="EU21" s="103" t="s">
        <v>130</v>
      </c>
      <c r="EV21" s="69">
        <v>0</v>
      </c>
      <c r="EW21" s="103" t="s">
        <v>154</v>
      </c>
      <c r="EX21" s="69">
        <v>0</v>
      </c>
      <c r="EY21" s="103" t="s">
        <v>154</v>
      </c>
      <c r="EZ21" s="69">
        <v>0</v>
      </c>
      <c r="FA21" s="103"/>
      <c r="FB21" s="69" t="s">
        <v>134</v>
      </c>
      <c r="FC21" s="103" t="s">
        <v>130</v>
      </c>
      <c r="FD21" s="69">
        <v>0</v>
      </c>
      <c r="FE21" s="103" t="s">
        <v>130</v>
      </c>
      <c r="FF21" s="69" t="s">
        <v>134</v>
      </c>
      <c r="FG21" s="103"/>
      <c r="FH21" s="69" t="s">
        <v>134</v>
      </c>
      <c r="FI21" s="103" t="s">
        <v>154</v>
      </c>
      <c r="FJ21" s="69" t="s">
        <v>134</v>
      </c>
      <c r="FK21" s="103" t="s">
        <v>131</v>
      </c>
      <c r="FL21" s="69">
        <v>5</v>
      </c>
      <c r="FM21" s="103" t="s">
        <v>154</v>
      </c>
      <c r="FN21" s="69">
        <v>0</v>
      </c>
      <c r="FO21" s="103" t="s">
        <v>154</v>
      </c>
      <c r="FP21" s="69">
        <v>0</v>
      </c>
      <c r="FQ21" s="103" t="s">
        <v>131</v>
      </c>
      <c r="FR21" s="69">
        <v>5</v>
      </c>
      <c r="FS21" s="103"/>
      <c r="FT21" s="69" t="s">
        <v>135</v>
      </c>
      <c r="FU21" s="103"/>
      <c r="FV21" s="69" t="s">
        <v>134</v>
      </c>
      <c r="FW21" s="103" t="s">
        <v>154</v>
      </c>
      <c r="FX21" s="69">
        <v>0</v>
      </c>
      <c r="FY21" s="103" t="s">
        <v>154</v>
      </c>
      <c r="FZ21" s="69">
        <v>0</v>
      </c>
      <c r="GA21" s="103" t="s">
        <v>154</v>
      </c>
      <c r="GB21" s="69">
        <v>0</v>
      </c>
      <c r="GC21" s="103" t="s">
        <v>154</v>
      </c>
      <c r="GD21" s="69">
        <v>0</v>
      </c>
      <c r="GE21" s="103" t="s">
        <v>130</v>
      </c>
      <c r="GF21" s="69">
        <v>0</v>
      </c>
      <c r="GG21" s="103" t="s">
        <v>154</v>
      </c>
      <c r="GH21" s="69">
        <v>0</v>
      </c>
      <c r="GI21" s="103" t="s">
        <v>154</v>
      </c>
      <c r="GJ21" s="69">
        <v>0</v>
      </c>
      <c r="GK21" s="103" t="s">
        <v>154</v>
      </c>
      <c r="GL21" s="69">
        <v>0</v>
      </c>
      <c r="GM21" s="103"/>
      <c r="GN21" s="69" t="s">
        <v>135</v>
      </c>
      <c r="GO21" s="103" t="s">
        <v>130</v>
      </c>
      <c r="GP21" s="69">
        <v>0</v>
      </c>
      <c r="GQ21" s="103" t="s">
        <v>154</v>
      </c>
      <c r="GR21" s="69">
        <v>0</v>
      </c>
      <c r="GS21" s="116" t="s">
        <v>154</v>
      </c>
      <c r="GT21" s="69">
        <v>0</v>
      </c>
      <c r="GU21" s="103" t="s">
        <v>154</v>
      </c>
      <c r="GV21" s="69">
        <v>0</v>
      </c>
    </row>
    <row r="22" spans="1:204">
      <c r="A22" s="4"/>
      <c r="B22" s="24" t="s">
        <v>171</v>
      </c>
      <c r="C22" s="598" t="s">
        <v>241</v>
      </c>
      <c r="D22" s="599"/>
      <c r="E22" s="133"/>
      <c r="F22" s="71"/>
      <c r="G22" s="133"/>
      <c r="H22" s="71"/>
      <c r="I22" s="133"/>
      <c r="J22" s="71"/>
      <c r="K22" s="133"/>
      <c r="L22" s="71"/>
      <c r="M22" s="133"/>
      <c r="N22" s="71"/>
      <c r="O22" s="133"/>
      <c r="P22" s="71"/>
      <c r="Q22" s="133"/>
      <c r="R22" s="71"/>
      <c r="S22" s="133"/>
      <c r="T22" s="71"/>
      <c r="U22" s="133"/>
      <c r="V22" s="71"/>
      <c r="W22" s="133"/>
      <c r="X22" s="71"/>
      <c r="Y22" s="133"/>
      <c r="Z22" s="71"/>
      <c r="AA22" s="133"/>
      <c r="AB22" s="71"/>
      <c r="AC22" s="133"/>
      <c r="AD22" s="71"/>
      <c r="AE22" s="133"/>
      <c r="AF22" s="71"/>
      <c r="AG22" s="133"/>
      <c r="AH22" s="71"/>
      <c r="AI22" s="133"/>
      <c r="AJ22" s="71"/>
      <c r="AK22" s="133"/>
      <c r="AL22" s="71"/>
      <c r="AM22" s="133"/>
      <c r="AN22" s="71"/>
      <c r="AO22" s="133"/>
      <c r="AP22" s="71"/>
      <c r="AQ22" s="133"/>
      <c r="AR22" s="71"/>
      <c r="AS22" s="133"/>
      <c r="AT22" s="71"/>
      <c r="AU22" s="133"/>
      <c r="AV22" s="71"/>
      <c r="AW22" s="133"/>
      <c r="AX22" s="71"/>
      <c r="AY22" s="133"/>
      <c r="AZ22" s="71"/>
      <c r="BA22" s="133"/>
      <c r="BB22" s="71"/>
      <c r="BC22" s="133"/>
      <c r="BD22" s="71"/>
      <c r="BE22" s="133"/>
      <c r="BF22" s="71"/>
      <c r="BG22" s="133"/>
      <c r="BH22" s="71"/>
      <c r="BI22" s="133"/>
      <c r="BJ22" s="71"/>
      <c r="BK22" s="133"/>
      <c r="BL22" s="71"/>
      <c r="BM22" s="214"/>
      <c r="BN22" s="215"/>
      <c r="BO22" s="133"/>
      <c r="BP22" s="71"/>
      <c r="BQ22" s="133"/>
      <c r="BR22" s="71"/>
      <c r="BS22" s="133"/>
      <c r="BT22" s="71"/>
      <c r="BU22" s="133"/>
      <c r="BV22" s="71"/>
      <c r="BW22" s="133"/>
      <c r="BX22" s="71"/>
      <c r="BY22" s="133"/>
      <c r="BZ22" s="71"/>
      <c r="CA22" s="133"/>
      <c r="CB22" s="71"/>
      <c r="CC22" s="133"/>
      <c r="CD22" s="71"/>
      <c r="CE22" s="133"/>
      <c r="CF22" s="71"/>
      <c r="CG22" s="133"/>
      <c r="CH22" s="71"/>
      <c r="CI22" s="133"/>
      <c r="CJ22" s="71"/>
      <c r="CK22" s="133"/>
      <c r="CL22" s="71"/>
      <c r="CM22" s="133"/>
      <c r="CN22" s="71"/>
      <c r="CO22" s="133"/>
      <c r="CP22" s="71"/>
      <c r="CQ22" s="133"/>
      <c r="CR22" s="71"/>
      <c r="CS22" s="133"/>
      <c r="CT22" s="71"/>
      <c r="CU22" s="157"/>
      <c r="CV22" s="215"/>
      <c r="CW22" s="133"/>
      <c r="CX22" s="71"/>
      <c r="CY22" s="133"/>
      <c r="CZ22" s="71"/>
      <c r="DA22" s="133"/>
      <c r="DB22" s="71"/>
      <c r="DC22" s="133"/>
      <c r="DD22" s="71"/>
      <c r="DE22" s="133"/>
      <c r="DF22" s="71"/>
      <c r="DG22" s="133"/>
      <c r="DH22" s="71"/>
      <c r="DI22" s="133"/>
      <c r="DJ22" s="71"/>
      <c r="DK22" s="133"/>
      <c r="DL22" s="71"/>
      <c r="DM22" s="133"/>
      <c r="DN22" s="71"/>
      <c r="DO22" s="133"/>
      <c r="DP22" s="71"/>
      <c r="DQ22" s="133"/>
      <c r="DR22" s="71"/>
      <c r="DS22" s="133"/>
      <c r="DT22" s="71"/>
      <c r="DU22" s="133"/>
      <c r="DV22" s="71"/>
      <c r="DW22" s="133"/>
      <c r="DX22" s="71"/>
      <c r="DY22" s="133"/>
      <c r="DZ22" s="71"/>
      <c r="EA22" s="133"/>
      <c r="EB22" s="71"/>
      <c r="EC22" s="133"/>
      <c r="ED22" s="71"/>
      <c r="EE22" s="133"/>
      <c r="EF22" s="71"/>
      <c r="EG22" s="133"/>
      <c r="EH22" s="71"/>
      <c r="EI22" s="133"/>
      <c r="EJ22" s="71"/>
      <c r="EK22" s="133"/>
      <c r="EL22" s="71"/>
      <c r="EM22" s="133"/>
      <c r="EN22" s="71"/>
      <c r="EO22" s="133"/>
      <c r="EP22" s="71"/>
      <c r="EQ22" s="157"/>
      <c r="ER22" s="215"/>
      <c r="ES22" s="133"/>
      <c r="ET22" s="71"/>
      <c r="EU22" s="133"/>
      <c r="EV22" s="71"/>
      <c r="EW22" s="133"/>
      <c r="EX22" s="71"/>
      <c r="EY22" s="133"/>
      <c r="EZ22" s="71"/>
      <c r="FA22" s="133"/>
      <c r="FB22" s="71"/>
      <c r="FC22" s="133"/>
      <c r="FD22" s="71"/>
      <c r="FE22" s="133"/>
      <c r="FF22" s="71"/>
      <c r="FG22" s="133"/>
      <c r="FH22" s="71"/>
      <c r="FI22" s="133"/>
      <c r="FJ22" s="71"/>
      <c r="FK22" s="133"/>
      <c r="FL22" s="71"/>
      <c r="FM22" s="133"/>
      <c r="FN22" s="71"/>
      <c r="FO22" s="133"/>
      <c r="FP22" s="71"/>
      <c r="FQ22" s="133"/>
      <c r="FR22" s="71"/>
      <c r="FS22" s="133"/>
      <c r="FT22" s="71"/>
      <c r="FU22" s="133"/>
      <c r="FV22" s="71"/>
      <c r="FW22" s="133"/>
      <c r="FX22" s="71"/>
      <c r="FY22" s="133"/>
      <c r="FZ22" s="71"/>
      <c r="GA22" s="133"/>
      <c r="GB22" s="71"/>
      <c r="GC22" s="133"/>
      <c r="GD22" s="71"/>
      <c r="GE22" s="133"/>
      <c r="GF22" s="71"/>
      <c r="GG22" s="133"/>
      <c r="GH22" s="71"/>
      <c r="GI22" s="133"/>
      <c r="GJ22" s="71"/>
      <c r="GK22" s="133"/>
      <c r="GL22" s="71"/>
      <c r="GM22" s="133"/>
      <c r="GN22" s="71"/>
      <c r="GO22" s="133"/>
      <c r="GP22" s="71"/>
      <c r="GQ22" s="133"/>
      <c r="GR22" s="71"/>
      <c r="GS22" s="133"/>
      <c r="GT22" s="71"/>
      <c r="GU22" s="133"/>
      <c r="GV22" s="71"/>
    </row>
    <row r="23" spans="1:204" ht="54.95" customHeight="1">
      <c r="A23" s="4"/>
      <c r="B23" s="24"/>
      <c r="C23" s="11" t="s">
        <v>128</v>
      </c>
      <c r="D23" s="128" t="s">
        <v>242</v>
      </c>
      <c r="E23" s="65" t="s">
        <v>243</v>
      </c>
      <c r="F23" s="75">
        <v>0</v>
      </c>
      <c r="G23" s="65" t="s">
        <v>244</v>
      </c>
      <c r="H23" s="75">
        <v>10</v>
      </c>
      <c r="I23" s="65" t="s">
        <v>154</v>
      </c>
      <c r="J23" s="75">
        <v>0</v>
      </c>
      <c r="K23" s="65" t="s">
        <v>244</v>
      </c>
      <c r="L23" s="75">
        <v>10</v>
      </c>
      <c r="M23" s="65" t="s">
        <v>154</v>
      </c>
      <c r="N23" s="75">
        <v>0</v>
      </c>
      <c r="O23" s="65" t="s">
        <v>154</v>
      </c>
      <c r="P23" s="75">
        <v>0</v>
      </c>
      <c r="Q23" s="65" t="s">
        <v>243</v>
      </c>
      <c r="R23" s="75">
        <v>0</v>
      </c>
      <c r="S23" s="65" t="s">
        <v>154</v>
      </c>
      <c r="T23" s="75">
        <v>0</v>
      </c>
      <c r="U23" s="65" t="s">
        <v>154</v>
      </c>
      <c r="V23" s="75">
        <v>0</v>
      </c>
      <c r="W23" s="65" t="s">
        <v>154</v>
      </c>
      <c r="X23" s="75">
        <v>0</v>
      </c>
      <c r="Y23" s="65" t="s">
        <v>154</v>
      </c>
      <c r="Z23" s="75">
        <v>0</v>
      </c>
      <c r="AA23" s="65" t="s">
        <v>243</v>
      </c>
      <c r="AB23" s="75">
        <v>0</v>
      </c>
      <c r="AC23" s="65" t="s">
        <v>243</v>
      </c>
      <c r="AD23" s="75">
        <v>0</v>
      </c>
      <c r="AE23" s="65" t="s">
        <v>154</v>
      </c>
      <c r="AF23" s="75">
        <v>0</v>
      </c>
      <c r="AG23" s="65" t="s">
        <v>154</v>
      </c>
      <c r="AH23" s="75">
        <v>0</v>
      </c>
      <c r="AI23" s="65" t="s">
        <v>154</v>
      </c>
      <c r="AJ23" s="75">
        <v>0</v>
      </c>
      <c r="AK23" s="65" t="s">
        <v>244</v>
      </c>
      <c r="AL23" s="75">
        <v>10</v>
      </c>
      <c r="AM23" s="65" t="s">
        <v>154</v>
      </c>
      <c r="AN23" s="75">
        <v>0</v>
      </c>
      <c r="AO23" s="65" t="s">
        <v>243</v>
      </c>
      <c r="AP23" s="75">
        <v>0</v>
      </c>
      <c r="AQ23" s="65" t="s">
        <v>154</v>
      </c>
      <c r="AR23" s="75">
        <v>0</v>
      </c>
      <c r="AS23" s="65" t="s">
        <v>154</v>
      </c>
      <c r="AT23" s="75">
        <v>0</v>
      </c>
      <c r="AU23" s="65" t="s">
        <v>243</v>
      </c>
      <c r="AV23" s="75">
        <v>0</v>
      </c>
      <c r="AW23" s="65" t="s">
        <v>154</v>
      </c>
      <c r="AX23" s="75">
        <v>0</v>
      </c>
      <c r="AY23" s="65" t="s">
        <v>243</v>
      </c>
      <c r="AZ23" s="75">
        <v>0</v>
      </c>
      <c r="BA23" s="65" t="s">
        <v>154</v>
      </c>
      <c r="BB23" s="75">
        <v>0</v>
      </c>
      <c r="BC23" s="65" t="s">
        <v>154</v>
      </c>
      <c r="BD23" s="75">
        <v>0</v>
      </c>
      <c r="BE23" s="65" t="s">
        <v>154</v>
      </c>
      <c r="BF23" s="75">
        <v>0</v>
      </c>
      <c r="BG23" s="65" t="s">
        <v>243</v>
      </c>
      <c r="BH23" s="75">
        <v>0</v>
      </c>
      <c r="BI23" s="65" t="s">
        <v>154</v>
      </c>
      <c r="BJ23" s="75">
        <v>0</v>
      </c>
      <c r="BK23" s="65" t="s">
        <v>154</v>
      </c>
      <c r="BL23" s="75">
        <v>0</v>
      </c>
      <c r="BM23" s="194" t="s">
        <v>154</v>
      </c>
      <c r="BN23" s="183">
        <f>IF(BM23="Staff specialize",10,(IF(BM23="Staff do not specialize",0,0)))</f>
        <v>0</v>
      </c>
      <c r="BO23" s="65" t="s">
        <v>154</v>
      </c>
      <c r="BP23" s="75">
        <v>0</v>
      </c>
      <c r="BQ23" s="65" t="s">
        <v>154</v>
      </c>
      <c r="BR23" s="75">
        <v>0</v>
      </c>
      <c r="BS23" s="65" t="s">
        <v>154</v>
      </c>
      <c r="BT23" s="75">
        <v>0</v>
      </c>
      <c r="BU23" s="65" t="s">
        <v>154</v>
      </c>
      <c r="BV23" s="75">
        <v>0</v>
      </c>
      <c r="BW23" s="65" t="s">
        <v>243</v>
      </c>
      <c r="BX23" s="75">
        <v>0</v>
      </c>
      <c r="BY23" s="65" t="s">
        <v>154</v>
      </c>
      <c r="BZ23" s="75">
        <v>0</v>
      </c>
      <c r="CA23" s="65" t="s">
        <v>243</v>
      </c>
      <c r="CB23" s="75">
        <v>0</v>
      </c>
      <c r="CC23" s="65" t="s">
        <v>154</v>
      </c>
      <c r="CD23" s="75">
        <v>0</v>
      </c>
      <c r="CE23" s="65" t="s">
        <v>243</v>
      </c>
      <c r="CF23" s="75">
        <v>0</v>
      </c>
      <c r="CG23" s="65" t="s">
        <v>154</v>
      </c>
      <c r="CH23" s="75">
        <v>0</v>
      </c>
      <c r="CI23" s="65" t="s">
        <v>154</v>
      </c>
      <c r="CJ23" s="75">
        <v>0</v>
      </c>
      <c r="CK23" s="65" t="s">
        <v>243</v>
      </c>
      <c r="CL23" s="75">
        <v>0</v>
      </c>
      <c r="CM23" s="65" t="s">
        <v>243</v>
      </c>
      <c r="CN23" s="75">
        <v>0</v>
      </c>
      <c r="CO23" s="65" t="s">
        <v>243</v>
      </c>
      <c r="CP23" s="75">
        <v>0</v>
      </c>
      <c r="CQ23" s="65" t="s">
        <v>154</v>
      </c>
      <c r="CR23" s="75">
        <v>0</v>
      </c>
      <c r="CS23" s="65" t="s">
        <v>154</v>
      </c>
      <c r="CT23" s="75">
        <v>0</v>
      </c>
      <c r="CU23" s="220" t="s">
        <v>154</v>
      </c>
      <c r="CV23" s="183">
        <f>IF(CU23="Staff specialize",10,(IF(CU23="Staff do not specialize",0,0)))</f>
        <v>0</v>
      </c>
      <c r="CW23" s="65" t="s">
        <v>154</v>
      </c>
      <c r="CX23" s="75">
        <v>0</v>
      </c>
      <c r="CY23" s="65" t="s">
        <v>243</v>
      </c>
      <c r="CZ23" s="75">
        <v>0</v>
      </c>
      <c r="DA23" s="65" t="s">
        <v>244</v>
      </c>
      <c r="DB23" s="75">
        <v>10</v>
      </c>
      <c r="DC23" s="65" t="s">
        <v>243</v>
      </c>
      <c r="DD23" s="75">
        <v>0</v>
      </c>
      <c r="DE23" s="65" t="s">
        <v>154</v>
      </c>
      <c r="DF23" s="75">
        <v>0</v>
      </c>
      <c r="DG23" s="65" t="s">
        <v>244</v>
      </c>
      <c r="DH23" s="75">
        <v>10</v>
      </c>
      <c r="DI23" s="65" t="s">
        <v>154</v>
      </c>
      <c r="DJ23" s="75">
        <v>0</v>
      </c>
      <c r="DK23" s="65" t="s">
        <v>154</v>
      </c>
      <c r="DL23" s="75">
        <v>0</v>
      </c>
      <c r="DM23" s="65" t="s">
        <v>154</v>
      </c>
      <c r="DN23" s="75">
        <v>0</v>
      </c>
      <c r="DO23" s="65" t="s">
        <v>154</v>
      </c>
      <c r="DP23" s="75">
        <v>0</v>
      </c>
      <c r="DQ23" s="65" t="s">
        <v>154</v>
      </c>
      <c r="DR23" s="75">
        <v>0</v>
      </c>
      <c r="DS23" s="65" t="s">
        <v>154</v>
      </c>
      <c r="DT23" s="75">
        <v>0</v>
      </c>
      <c r="DU23" s="65" t="s">
        <v>154</v>
      </c>
      <c r="DV23" s="75">
        <v>0</v>
      </c>
      <c r="DW23" s="65" t="s">
        <v>243</v>
      </c>
      <c r="DX23" s="75">
        <v>0</v>
      </c>
      <c r="DY23" s="65" t="s">
        <v>243</v>
      </c>
      <c r="DZ23" s="75">
        <v>0</v>
      </c>
      <c r="EA23" s="65" t="s">
        <v>243</v>
      </c>
      <c r="EB23" s="75">
        <v>0</v>
      </c>
      <c r="EC23" s="65" t="s">
        <v>244</v>
      </c>
      <c r="ED23" s="75">
        <v>10</v>
      </c>
      <c r="EE23" s="65" t="s">
        <v>154</v>
      </c>
      <c r="EF23" s="75">
        <v>0</v>
      </c>
      <c r="EG23" s="65" t="s">
        <v>243</v>
      </c>
      <c r="EH23" s="75">
        <v>0</v>
      </c>
      <c r="EI23" s="65" t="s">
        <v>154</v>
      </c>
      <c r="EJ23" s="75">
        <v>0</v>
      </c>
      <c r="EK23" s="65" t="s">
        <v>154</v>
      </c>
      <c r="EL23" s="75">
        <v>0</v>
      </c>
      <c r="EM23" s="65" t="s">
        <v>244</v>
      </c>
      <c r="EN23" s="75">
        <v>10</v>
      </c>
      <c r="EO23" s="65" t="s">
        <v>154</v>
      </c>
      <c r="EP23" s="75">
        <v>0</v>
      </c>
      <c r="EQ23" s="220" t="s">
        <v>154</v>
      </c>
      <c r="ER23" s="183">
        <f>IF(EQ23="Staff specialize",10,(IF(EQ23="Staff do not specialize",0,0)))</f>
        <v>0</v>
      </c>
      <c r="ES23" s="65" t="s">
        <v>243</v>
      </c>
      <c r="ET23" s="75">
        <v>0</v>
      </c>
      <c r="EU23" s="65" t="s">
        <v>243</v>
      </c>
      <c r="EV23" s="75">
        <v>0</v>
      </c>
      <c r="EW23" s="65" t="s">
        <v>243</v>
      </c>
      <c r="EX23" s="75">
        <v>0</v>
      </c>
      <c r="EY23" s="65" t="s">
        <v>154</v>
      </c>
      <c r="EZ23" s="75">
        <v>0</v>
      </c>
      <c r="FA23" s="65" t="s">
        <v>244</v>
      </c>
      <c r="FB23" s="75">
        <v>10</v>
      </c>
      <c r="FC23" s="65" t="s">
        <v>154</v>
      </c>
      <c r="FD23" s="75">
        <v>0</v>
      </c>
      <c r="FE23" s="65" t="s">
        <v>154</v>
      </c>
      <c r="FF23" s="75">
        <v>0</v>
      </c>
      <c r="FG23" s="65" t="s">
        <v>243</v>
      </c>
      <c r="FH23" s="75">
        <v>0</v>
      </c>
      <c r="FI23" s="65" t="s">
        <v>243</v>
      </c>
      <c r="FJ23" s="75">
        <v>0</v>
      </c>
      <c r="FK23" s="65" t="s">
        <v>154</v>
      </c>
      <c r="FL23" s="75">
        <v>0</v>
      </c>
      <c r="FM23" s="65" t="s">
        <v>244</v>
      </c>
      <c r="FN23" s="75">
        <v>10</v>
      </c>
      <c r="FO23" s="65" t="s">
        <v>243</v>
      </c>
      <c r="FP23" s="75">
        <v>0</v>
      </c>
      <c r="FQ23" s="65" t="s">
        <v>154</v>
      </c>
      <c r="FR23" s="75">
        <v>0</v>
      </c>
      <c r="FS23" s="65" t="s">
        <v>243</v>
      </c>
      <c r="FT23" s="75">
        <v>0</v>
      </c>
      <c r="FU23" s="65" t="s">
        <v>154</v>
      </c>
      <c r="FV23" s="75">
        <v>0</v>
      </c>
      <c r="FW23" s="65" t="s">
        <v>154</v>
      </c>
      <c r="FX23" s="75">
        <v>0</v>
      </c>
      <c r="FY23" s="65" t="s">
        <v>244</v>
      </c>
      <c r="FZ23" s="75">
        <v>10</v>
      </c>
      <c r="GA23" s="65" t="s">
        <v>154</v>
      </c>
      <c r="GB23" s="75">
        <v>0</v>
      </c>
      <c r="GC23" s="65" t="s">
        <v>154</v>
      </c>
      <c r="GD23" s="75">
        <v>0</v>
      </c>
      <c r="GE23" s="65" t="s">
        <v>244</v>
      </c>
      <c r="GF23" s="75">
        <v>10</v>
      </c>
      <c r="GG23" s="65" t="s">
        <v>244</v>
      </c>
      <c r="GH23" s="75">
        <v>10</v>
      </c>
      <c r="GI23" s="65" t="s">
        <v>154</v>
      </c>
      <c r="GJ23" s="75">
        <v>0</v>
      </c>
      <c r="GK23" s="65" t="s">
        <v>154</v>
      </c>
      <c r="GL23" s="75">
        <v>0</v>
      </c>
      <c r="GM23" s="65" t="s">
        <v>243</v>
      </c>
      <c r="GN23" s="75">
        <v>0</v>
      </c>
      <c r="GO23" s="65" t="s">
        <v>154</v>
      </c>
      <c r="GP23" s="75">
        <v>0</v>
      </c>
      <c r="GQ23" s="65" t="s">
        <v>243</v>
      </c>
      <c r="GR23" s="75">
        <v>0</v>
      </c>
      <c r="GS23" s="65" t="s">
        <v>243</v>
      </c>
      <c r="GT23" s="75">
        <v>0</v>
      </c>
      <c r="GU23" s="65" t="s">
        <v>154</v>
      </c>
      <c r="GV23" s="75">
        <v>0</v>
      </c>
    </row>
    <row r="24" spans="1:204" ht="71.099999999999994" customHeight="1">
      <c r="A24" s="4"/>
      <c r="B24" s="24"/>
      <c r="C24" s="11" t="s">
        <v>132</v>
      </c>
      <c r="D24" s="30" t="s">
        <v>245</v>
      </c>
      <c r="E24" s="65" t="s">
        <v>154</v>
      </c>
      <c r="F24" s="66">
        <v>0</v>
      </c>
      <c r="G24" s="65" t="s">
        <v>154</v>
      </c>
      <c r="H24" s="66">
        <v>0</v>
      </c>
      <c r="I24" s="65" t="s">
        <v>154</v>
      </c>
      <c r="J24" s="66">
        <v>0</v>
      </c>
      <c r="K24" s="65" t="s">
        <v>154</v>
      </c>
      <c r="L24" s="66">
        <v>0</v>
      </c>
      <c r="M24" s="65" t="s">
        <v>154</v>
      </c>
      <c r="N24" s="66">
        <v>0</v>
      </c>
      <c r="O24" s="65" t="s">
        <v>154</v>
      </c>
      <c r="P24" s="66">
        <v>0</v>
      </c>
      <c r="Q24" s="65" t="s">
        <v>154</v>
      </c>
      <c r="R24" s="66">
        <v>0</v>
      </c>
      <c r="S24" s="65" t="s">
        <v>154</v>
      </c>
      <c r="T24" s="66">
        <v>0</v>
      </c>
      <c r="U24" s="65" t="s">
        <v>154</v>
      </c>
      <c r="V24" s="66">
        <v>0</v>
      </c>
      <c r="W24" s="65" t="s">
        <v>154</v>
      </c>
      <c r="X24" s="66">
        <v>0</v>
      </c>
      <c r="Y24" s="65" t="s">
        <v>154</v>
      </c>
      <c r="Z24" s="66">
        <v>0</v>
      </c>
      <c r="AA24" s="65" t="s">
        <v>154</v>
      </c>
      <c r="AB24" s="66">
        <v>0</v>
      </c>
      <c r="AC24" s="65" t="s">
        <v>154</v>
      </c>
      <c r="AD24" s="66">
        <v>0</v>
      </c>
      <c r="AE24" s="65" t="s">
        <v>154</v>
      </c>
      <c r="AF24" s="66">
        <v>0</v>
      </c>
      <c r="AG24" s="65" t="s">
        <v>154</v>
      </c>
      <c r="AH24" s="66">
        <v>0</v>
      </c>
      <c r="AI24" s="65" t="s">
        <v>154</v>
      </c>
      <c r="AJ24" s="66">
        <v>0</v>
      </c>
      <c r="AK24" s="65" t="s">
        <v>154</v>
      </c>
      <c r="AL24" s="66">
        <v>0</v>
      </c>
      <c r="AM24" s="65" t="s">
        <v>154</v>
      </c>
      <c r="AN24" s="66">
        <v>0</v>
      </c>
      <c r="AO24" s="65" t="s">
        <v>154</v>
      </c>
      <c r="AP24" s="66">
        <v>0</v>
      </c>
      <c r="AQ24" s="65" t="s">
        <v>154</v>
      </c>
      <c r="AR24" s="66">
        <v>0</v>
      </c>
      <c r="AS24" s="65" t="s">
        <v>154</v>
      </c>
      <c r="AT24" s="66">
        <v>0</v>
      </c>
      <c r="AU24" s="65" t="s">
        <v>154</v>
      </c>
      <c r="AV24" s="66">
        <v>0</v>
      </c>
      <c r="AW24" s="65" t="s">
        <v>154</v>
      </c>
      <c r="AX24" s="66">
        <v>0</v>
      </c>
      <c r="AY24" s="65" t="s">
        <v>154</v>
      </c>
      <c r="AZ24" s="66">
        <v>0</v>
      </c>
      <c r="BA24" s="65" t="s">
        <v>154</v>
      </c>
      <c r="BB24" s="66">
        <v>0</v>
      </c>
      <c r="BC24" s="65" t="s">
        <v>154</v>
      </c>
      <c r="BD24" s="66">
        <v>0</v>
      </c>
      <c r="BE24" s="65" t="s">
        <v>154</v>
      </c>
      <c r="BF24" s="66">
        <v>0</v>
      </c>
      <c r="BG24" s="65" t="s">
        <v>154</v>
      </c>
      <c r="BH24" s="66">
        <v>0</v>
      </c>
      <c r="BI24" s="65" t="s">
        <v>154</v>
      </c>
      <c r="BJ24" s="66">
        <v>0</v>
      </c>
      <c r="BK24" s="65" t="s">
        <v>154</v>
      </c>
      <c r="BL24" s="66">
        <v>0</v>
      </c>
      <c r="BM24" s="194" t="s">
        <v>154</v>
      </c>
      <c r="BN24" s="208">
        <f>IF(BM24="&gt; 5 years",10,(IF(BM24="3-5 years",5,(IF(BM24="&lt; 1 year",0,IF(BM24="Unknown",0," "))))))</f>
        <v>0</v>
      </c>
      <c r="BO24" s="65" t="s">
        <v>154</v>
      </c>
      <c r="BP24" s="66">
        <v>0</v>
      </c>
      <c r="BQ24" s="65" t="s">
        <v>154</v>
      </c>
      <c r="BR24" s="66">
        <v>0</v>
      </c>
      <c r="BS24" s="65" t="s">
        <v>154</v>
      </c>
      <c r="BT24" s="66">
        <v>0</v>
      </c>
      <c r="BU24" s="65" t="s">
        <v>154</v>
      </c>
      <c r="BV24" s="66">
        <v>0</v>
      </c>
      <c r="BW24" s="65" t="s">
        <v>154</v>
      </c>
      <c r="BX24" s="66">
        <v>0</v>
      </c>
      <c r="BY24" s="65" t="s">
        <v>154</v>
      </c>
      <c r="BZ24" s="66">
        <v>0</v>
      </c>
      <c r="CA24" s="65" t="s">
        <v>154</v>
      </c>
      <c r="CB24" s="66">
        <v>0</v>
      </c>
      <c r="CC24" s="65" t="s">
        <v>154</v>
      </c>
      <c r="CD24" s="66">
        <v>0</v>
      </c>
      <c r="CE24" s="65" t="s">
        <v>154</v>
      </c>
      <c r="CF24" s="66">
        <v>0</v>
      </c>
      <c r="CG24" s="65" t="s">
        <v>154</v>
      </c>
      <c r="CH24" s="66">
        <v>0</v>
      </c>
      <c r="CI24" s="65" t="s">
        <v>154</v>
      </c>
      <c r="CJ24" s="66">
        <v>0</v>
      </c>
      <c r="CK24" s="65" t="s">
        <v>154</v>
      </c>
      <c r="CL24" s="66">
        <v>0</v>
      </c>
      <c r="CM24" s="65" t="s">
        <v>154</v>
      </c>
      <c r="CN24" s="66">
        <v>0</v>
      </c>
      <c r="CO24" s="65" t="s">
        <v>154</v>
      </c>
      <c r="CP24" s="66">
        <v>0</v>
      </c>
      <c r="CQ24" s="65" t="s">
        <v>154</v>
      </c>
      <c r="CR24" s="66">
        <v>0</v>
      </c>
      <c r="CS24" s="65" t="s">
        <v>154</v>
      </c>
      <c r="CT24" s="66">
        <v>0</v>
      </c>
      <c r="CU24" s="220" t="s">
        <v>154</v>
      </c>
      <c r="CV24" s="208">
        <f>IF(CU24="&gt; 5 years",10,(IF(CU24="3-5 years",5,(IF(CU24="&lt; 1 year",0,IF(CU24="Unknown",0," "))))))</f>
        <v>0</v>
      </c>
      <c r="CW24" s="65" t="s">
        <v>154</v>
      </c>
      <c r="CX24" s="66">
        <v>0</v>
      </c>
      <c r="CY24" s="65" t="s">
        <v>154</v>
      </c>
      <c r="CZ24" s="66">
        <v>0</v>
      </c>
      <c r="DA24" s="65" t="s">
        <v>154</v>
      </c>
      <c r="DB24" s="66">
        <v>0</v>
      </c>
      <c r="DC24" s="65" t="s">
        <v>154</v>
      </c>
      <c r="DD24" s="66">
        <v>0</v>
      </c>
      <c r="DE24" s="65" t="s">
        <v>154</v>
      </c>
      <c r="DF24" s="66">
        <v>0</v>
      </c>
      <c r="DG24" s="65" t="s">
        <v>154</v>
      </c>
      <c r="DH24" s="66">
        <v>0</v>
      </c>
      <c r="DI24" s="65" t="s">
        <v>154</v>
      </c>
      <c r="DJ24" s="66">
        <v>0</v>
      </c>
      <c r="DK24" s="65" t="s">
        <v>154</v>
      </c>
      <c r="DL24" s="66">
        <v>0</v>
      </c>
      <c r="DM24" s="65" t="s">
        <v>154</v>
      </c>
      <c r="DN24" s="66">
        <v>0</v>
      </c>
      <c r="DO24" s="65" t="s">
        <v>154</v>
      </c>
      <c r="DP24" s="66">
        <v>0</v>
      </c>
      <c r="DQ24" s="65" t="s">
        <v>154</v>
      </c>
      <c r="DR24" s="66">
        <v>0</v>
      </c>
      <c r="DS24" s="65" t="s">
        <v>154</v>
      </c>
      <c r="DT24" s="66">
        <v>0</v>
      </c>
      <c r="DU24" s="65" t="s">
        <v>154</v>
      </c>
      <c r="DV24" s="66">
        <v>0</v>
      </c>
      <c r="DW24" s="65" t="s">
        <v>154</v>
      </c>
      <c r="DX24" s="66">
        <v>0</v>
      </c>
      <c r="DY24" s="65" t="s">
        <v>154</v>
      </c>
      <c r="DZ24" s="66">
        <v>0</v>
      </c>
      <c r="EA24" s="65" t="s">
        <v>154</v>
      </c>
      <c r="EB24" s="66">
        <v>0</v>
      </c>
      <c r="EC24" s="65" t="s">
        <v>154</v>
      </c>
      <c r="ED24" s="66">
        <v>0</v>
      </c>
      <c r="EE24" s="65" t="s">
        <v>154</v>
      </c>
      <c r="EF24" s="66">
        <v>0</v>
      </c>
      <c r="EG24" s="65" t="s">
        <v>154</v>
      </c>
      <c r="EH24" s="66">
        <v>0</v>
      </c>
      <c r="EI24" s="65" t="s">
        <v>154</v>
      </c>
      <c r="EJ24" s="66">
        <v>0</v>
      </c>
      <c r="EK24" s="65" t="s">
        <v>154</v>
      </c>
      <c r="EL24" s="66">
        <v>0</v>
      </c>
      <c r="EM24" s="65" t="s">
        <v>154</v>
      </c>
      <c r="EN24" s="66">
        <v>0</v>
      </c>
      <c r="EO24" s="65" t="s">
        <v>154</v>
      </c>
      <c r="EP24" s="66">
        <v>0</v>
      </c>
      <c r="EQ24" s="220" t="s">
        <v>154</v>
      </c>
      <c r="ER24" s="208">
        <f>IF(EQ24="&gt; 5 years",10,(IF(EQ24="3-5 years",5,(IF(EQ24="&lt; 1 year",0,IF(EQ24="Unknown",0," "))))))</f>
        <v>0</v>
      </c>
      <c r="ES24" s="65" t="s">
        <v>154</v>
      </c>
      <c r="ET24" s="66">
        <v>0</v>
      </c>
      <c r="EU24" s="65" t="s">
        <v>154</v>
      </c>
      <c r="EV24" s="66">
        <v>0</v>
      </c>
      <c r="EW24" s="65" t="s">
        <v>154</v>
      </c>
      <c r="EX24" s="66">
        <v>0</v>
      </c>
      <c r="EY24" s="65" t="s">
        <v>154</v>
      </c>
      <c r="EZ24" s="66">
        <v>0</v>
      </c>
      <c r="FA24" s="65" t="s">
        <v>154</v>
      </c>
      <c r="FB24" s="66">
        <v>0</v>
      </c>
      <c r="FC24" s="65" t="s">
        <v>154</v>
      </c>
      <c r="FD24" s="66">
        <v>0</v>
      </c>
      <c r="FE24" s="65" t="s">
        <v>154</v>
      </c>
      <c r="FF24" s="66">
        <v>0</v>
      </c>
      <c r="FG24" s="65" t="s">
        <v>154</v>
      </c>
      <c r="FH24" s="66">
        <v>0</v>
      </c>
      <c r="FI24" s="65" t="s">
        <v>154</v>
      </c>
      <c r="FJ24" s="66">
        <v>0</v>
      </c>
      <c r="FK24" s="65" t="s">
        <v>154</v>
      </c>
      <c r="FL24" s="66">
        <v>0</v>
      </c>
      <c r="FM24" s="65" t="s">
        <v>154</v>
      </c>
      <c r="FN24" s="66">
        <v>0</v>
      </c>
      <c r="FO24" s="65" t="s">
        <v>154</v>
      </c>
      <c r="FP24" s="66">
        <v>0</v>
      </c>
      <c r="FQ24" s="65" t="s">
        <v>154</v>
      </c>
      <c r="FR24" s="66">
        <v>0</v>
      </c>
      <c r="FS24" s="65" t="s">
        <v>154</v>
      </c>
      <c r="FT24" s="66">
        <v>0</v>
      </c>
      <c r="FU24" s="65" t="s">
        <v>154</v>
      </c>
      <c r="FV24" s="66">
        <v>0</v>
      </c>
      <c r="FW24" s="65" t="s">
        <v>154</v>
      </c>
      <c r="FX24" s="66">
        <v>0</v>
      </c>
      <c r="FY24" s="65" t="s">
        <v>154</v>
      </c>
      <c r="FZ24" s="66">
        <v>0</v>
      </c>
      <c r="GA24" s="65" t="s">
        <v>154</v>
      </c>
      <c r="GB24" s="66">
        <v>0</v>
      </c>
      <c r="GC24" s="65" t="s">
        <v>154</v>
      </c>
      <c r="GD24" s="66">
        <v>0</v>
      </c>
      <c r="GE24" s="65" t="s">
        <v>154</v>
      </c>
      <c r="GF24" s="66">
        <v>0</v>
      </c>
      <c r="GG24" s="65" t="s">
        <v>154</v>
      </c>
      <c r="GH24" s="66">
        <v>0</v>
      </c>
      <c r="GI24" s="65" t="s">
        <v>154</v>
      </c>
      <c r="GJ24" s="66">
        <v>0</v>
      </c>
      <c r="GK24" s="65" t="s">
        <v>154</v>
      </c>
      <c r="GL24" s="66">
        <v>0</v>
      </c>
      <c r="GM24" s="65" t="s">
        <v>154</v>
      </c>
      <c r="GN24" s="66">
        <v>0</v>
      </c>
      <c r="GO24" s="65" t="s">
        <v>154</v>
      </c>
      <c r="GP24" s="66">
        <v>0</v>
      </c>
      <c r="GQ24" s="65" t="s">
        <v>154</v>
      </c>
      <c r="GR24" s="66">
        <v>0</v>
      </c>
      <c r="GS24" s="65" t="s">
        <v>154</v>
      </c>
      <c r="GT24" s="66">
        <v>0</v>
      </c>
      <c r="GU24" s="65" t="s">
        <v>154</v>
      </c>
      <c r="GV24" s="66">
        <v>0</v>
      </c>
    </row>
    <row r="25" spans="1:204" ht="72" customHeight="1" thickBot="1">
      <c r="A25" s="4"/>
      <c r="B25" s="122"/>
      <c r="C25" s="123" t="s">
        <v>136</v>
      </c>
      <c r="D25" s="14" t="s">
        <v>246</v>
      </c>
      <c r="E25" s="81" t="s">
        <v>154</v>
      </c>
      <c r="F25" s="82">
        <v>0</v>
      </c>
      <c r="G25" s="81" t="s">
        <v>154</v>
      </c>
      <c r="H25" s="82">
        <v>0</v>
      </c>
      <c r="I25" s="81" t="s">
        <v>154</v>
      </c>
      <c r="J25" s="82">
        <v>0</v>
      </c>
      <c r="K25" s="81" t="s">
        <v>154</v>
      </c>
      <c r="L25" s="82">
        <v>0</v>
      </c>
      <c r="M25" s="81" t="s">
        <v>154</v>
      </c>
      <c r="N25" s="82">
        <v>0</v>
      </c>
      <c r="O25" s="81" t="s">
        <v>154</v>
      </c>
      <c r="P25" s="82">
        <v>0</v>
      </c>
      <c r="Q25" s="81" t="s">
        <v>154</v>
      </c>
      <c r="R25" s="82">
        <v>0</v>
      </c>
      <c r="S25" s="81" t="s">
        <v>154</v>
      </c>
      <c r="T25" s="82">
        <v>0</v>
      </c>
      <c r="U25" s="81" t="s">
        <v>154</v>
      </c>
      <c r="V25" s="82">
        <v>0</v>
      </c>
      <c r="W25" s="81" t="s">
        <v>154</v>
      </c>
      <c r="X25" s="82">
        <v>0</v>
      </c>
      <c r="Y25" s="81" t="s">
        <v>154</v>
      </c>
      <c r="Z25" s="82">
        <v>0</v>
      </c>
      <c r="AA25" s="81" t="s">
        <v>154</v>
      </c>
      <c r="AB25" s="82">
        <v>0</v>
      </c>
      <c r="AC25" s="81" t="s">
        <v>154</v>
      </c>
      <c r="AD25" s="82">
        <v>0</v>
      </c>
      <c r="AE25" s="81" t="s">
        <v>154</v>
      </c>
      <c r="AF25" s="82">
        <v>0</v>
      </c>
      <c r="AG25" s="134" t="s">
        <v>154</v>
      </c>
      <c r="AH25" s="82">
        <v>0</v>
      </c>
      <c r="AI25" s="81" t="s">
        <v>154</v>
      </c>
      <c r="AJ25" s="82">
        <v>0</v>
      </c>
      <c r="AK25" s="81" t="s">
        <v>154</v>
      </c>
      <c r="AL25" s="82">
        <v>0</v>
      </c>
      <c r="AM25" s="81" t="s">
        <v>154</v>
      </c>
      <c r="AN25" s="82">
        <v>0</v>
      </c>
      <c r="AO25" s="81" t="s">
        <v>154</v>
      </c>
      <c r="AP25" s="82">
        <v>0</v>
      </c>
      <c r="AQ25" s="81" t="s">
        <v>154</v>
      </c>
      <c r="AR25" s="82">
        <v>0</v>
      </c>
      <c r="AS25" s="81" t="s">
        <v>154</v>
      </c>
      <c r="AT25" s="82">
        <v>0</v>
      </c>
      <c r="AU25" s="81" t="s">
        <v>154</v>
      </c>
      <c r="AV25" s="82">
        <v>0</v>
      </c>
      <c r="AW25" s="81" t="s">
        <v>154</v>
      </c>
      <c r="AX25" s="82">
        <v>0</v>
      </c>
      <c r="AY25" s="81" t="s">
        <v>154</v>
      </c>
      <c r="AZ25" s="82">
        <v>0</v>
      </c>
      <c r="BA25" s="81" t="s">
        <v>154</v>
      </c>
      <c r="BB25" s="82">
        <v>0</v>
      </c>
      <c r="BC25" s="81" t="s">
        <v>154</v>
      </c>
      <c r="BD25" s="82">
        <v>0</v>
      </c>
      <c r="BE25" s="81" t="s">
        <v>154</v>
      </c>
      <c r="BF25" s="82">
        <v>0</v>
      </c>
      <c r="BG25" s="81" t="s">
        <v>154</v>
      </c>
      <c r="BH25" s="82">
        <v>0</v>
      </c>
      <c r="BI25" s="81" t="s">
        <v>154</v>
      </c>
      <c r="BJ25" s="82">
        <v>0</v>
      </c>
      <c r="BK25" s="81" t="s">
        <v>154</v>
      </c>
      <c r="BL25" s="82">
        <v>0</v>
      </c>
      <c r="BM25" s="216" t="s">
        <v>154</v>
      </c>
      <c r="BN25" s="198">
        <f>IF(BM25="Yes",10,(IF(BM25="No",0,(IF(BM25="Unknown",0," ")))))</f>
        <v>0</v>
      </c>
      <c r="BO25" s="81" t="s">
        <v>154</v>
      </c>
      <c r="BP25" s="82">
        <v>0</v>
      </c>
      <c r="BQ25" s="81" t="s">
        <v>154</v>
      </c>
      <c r="BR25" s="82">
        <v>0</v>
      </c>
      <c r="BS25" s="81" t="s">
        <v>154</v>
      </c>
      <c r="BT25" s="82">
        <v>0</v>
      </c>
      <c r="BU25" s="81" t="s">
        <v>154</v>
      </c>
      <c r="BV25" s="82">
        <v>0</v>
      </c>
      <c r="BW25" s="81" t="s">
        <v>154</v>
      </c>
      <c r="BX25" s="82">
        <v>0</v>
      </c>
      <c r="BY25" s="81" t="s">
        <v>154</v>
      </c>
      <c r="BZ25" s="82">
        <v>0</v>
      </c>
      <c r="CA25" s="81" t="s">
        <v>154</v>
      </c>
      <c r="CB25" s="82">
        <v>0</v>
      </c>
      <c r="CC25" s="81" t="s">
        <v>154</v>
      </c>
      <c r="CD25" s="82">
        <v>0</v>
      </c>
      <c r="CE25" s="81" t="s">
        <v>154</v>
      </c>
      <c r="CF25" s="82">
        <v>0</v>
      </c>
      <c r="CG25" s="81" t="s">
        <v>154</v>
      </c>
      <c r="CH25" s="82">
        <v>0</v>
      </c>
      <c r="CI25" s="81" t="s">
        <v>154</v>
      </c>
      <c r="CJ25" s="82">
        <v>0</v>
      </c>
      <c r="CK25" s="81" t="s">
        <v>154</v>
      </c>
      <c r="CL25" s="82">
        <v>0</v>
      </c>
      <c r="CM25" s="81" t="s">
        <v>154</v>
      </c>
      <c r="CN25" s="82">
        <v>0</v>
      </c>
      <c r="CO25" s="81" t="s">
        <v>154</v>
      </c>
      <c r="CP25" s="82">
        <v>0</v>
      </c>
      <c r="CQ25" s="81" t="s">
        <v>154</v>
      </c>
      <c r="CR25" s="82">
        <v>0</v>
      </c>
      <c r="CS25" s="81" t="s">
        <v>154</v>
      </c>
      <c r="CT25" s="82">
        <v>0</v>
      </c>
      <c r="CU25" s="224" t="s">
        <v>154</v>
      </c>
      <c r="CV25" s="198">
        <f>IF(CU25="Yes",10,(IF(CU25="No",0,(IF(CU25="Unknown",0," ")))))</f>
        <v>0</v>
      </c>
      <c r="CW25" s="81" t="s">
        <v>154</v>
      </c>
      <c r="CX25" s="82">
        <v>0</v>
      </c>
      <c r="CY25" s="81" t="s">
        <v>154</v>
      </c>
      <c r="CZ25" s="82">
        <v>0</v>
      </c>
      <c r="DA25" s="81" t="s">
        <v>154</v>
      </c>
      <c r="DB25" s="82">
        <v>0</v>
      </c>
      <c r="DC25" s="81" t="s">
        <v>154</v>
      </c>
      <c r="DD25" s="82">
        <v>0</v>
      </c>
      <c r="DE25" s="81" t="s">
        <v>154</v>
      </c>
      <c r="DF25" s="82">
        <v>0</v>
      </c>
      <c r="DG25" s="81" t="s">
        <v>154</v>
      </c>
      <c r="DH25" s="82">
        <v>0</v>
      </c>
      <c r="DI25" s="81" t="s">
        <v>154</v>
      </c>
      <c r="DJ25" s="82">
        <v>0</v>
      </c>
      <c r="DK25" s="81" t="s">
        <v>154</v>
      </c>
      <c r="DL25" s="82">
        <v>0</v>
      </c>
      <c r="DM25" s="81" t="s">
        <v>154</v>
      </c>
      <c r="DN25" s="82">
        <v>0</v>
      </c>
      <c r="DO25" s="81" t="s">
        <v>154</v>
      </c>
      <c r="DP25" s="82">
        <v>0</v>
      </c>
      <c r="DQ25" s="81" t="s">
        <v>154</v>
      </c>
      <c r="DR25" s="82">
        <v>0</v>
      </c>
      <c r="DS25" s="81" t="s">
        <v>154</v>
      </c>
      <c r="DT25" s="82">
        <v>0</v>
      </c>
      <c r="DU25" s="81" t="s">
        <v>154</v>
      </c>
      <c r="DV25" s="82">
        <v>0</v>
      </c>
      <c r="DW25" s="81" t="s">
        <v>154</v>
      </c>
      <c r="DX25" s="82">
        <v>0</v>
      </c>
      <c r="DY25" s="81" t="s">
        <v>154</v>
      </c>
      <c r="DZ25" s="82">
        <v>0</v>
      </c>
      <c r="EA25" s="81" t="s">
        <v>154</v>
      </c>
      <c r="EB25" s="82">
        <v>0</v>
      </c>
      <c r="EC25" s="81" t="s">
        <v>154</v>
      </c>
      <c r="ED25" s="82">
        <v>0</v>
      </c>
      <c r="EE25" s="65" t="s">
        <v>154</v>
      </c>
      <c r="EF25" s="82">
        <v>0</v>
      </c>
      <c r="EG25" s="81" t="s">
        <v>154</v>
      </c>
      <c r="EH25" s="82">
        <v>0</v>
      </c>
      <c r="EI25" s="81" t="s">
        <v>154</v>
      </c>
      <c r="EJ25" s="82">
        <v>0</v>
      </c>
      <c r="EK25" s="81" t="s">
        <v>154</v>
      </c>
      <c r="EL25" s="82">
        <v>0</v>
      </c>
      <c r="EM25" s="81" t="s">
        <v>154</v>
      </c>
      <c r="EN25" s="82">
        <v>0</v>
      </c>
      <c r="EO25" s="81" t="s">
        <v>154</v>
      </c>
      <c r="EP25" s="82">
        <v>0</v>
      </c>
      <c r="EQ25" s="224" t="s">
        <v>154</v>
      </c>
      <c r="ER25" s="198">
        <f>IF(EQ25="Yes",10,(IF(EQ25="No",0,(IF(EQ25="Unknown",0," ")))))</f>
        <v>0</v>
      </c>
      <c r="ES25" s="81" t="s">
        <v>154</v>
      </c>
      <c r="ET25" s="82">
        <v>0</v>
      </c>
      <c r="EU25" s="81" t="s">
        <v>154</v>
      </c>
      <c r="EV25" s="82">
        <v>0</v>
      </c>
      <c r="EW25" s="81" t="s">
        <v>154</v>
      </c>
      <c r="EX25" s="82">
        <v>0</v>
      </c>
      <c r="EY25" s="81" t="s">
        <v>154</v>
      </c>
      <c r="EZ25" s="82">
        <v>0</v>
      </c>
      <c r="FA25" s="81" t="s">
        <v>154</v>
      </c>
      <c r="FB25" s="82">
        <v>0</v>
      </c>
      <c r="FC25" s="81" t="s">
        <v>154</v>
      </c>
      <c r="FD25" s="82">
        <v>0</v>
      </c>
      <c r="FE25" s="81" t="s">
        <v>154</v>
      </c>
      <c r="FF25" s="82">
        <v>0</v>
      </c>
      <c r="FG25" s="81" t="s">
        <v>154</v>
      </c>
      <c r="FH25" s="82">
        <v>0</v>
      </c>
      <c r="FI25" s="81" t="s">
        <v>154</v>
      </c>
      <c r="FJ25" s="82">
        <v>0</v>
      </c>
      <c r="FK25" s="81" t="s">
        <v>154</v>
      </c>
      <c r="FL25" s="82">
        <v>0</v>
      </c>
      <c r="FM25" s="81" t="s">
        <v>154</v>
      </c>
      <c r="FN25" s="82">
        <v>0</v>
      </c>
      <c r="FO25" s="81" t="s">
        <v>154</v>
      </c>
      <c r="FP25" s="82">
        <v>0</v>
      </c>
      <c r="FQ25" s="81" t="s">
        <v>154</v>
      </c>
      <c r="FR25" s="82">
        <v>0</v>
      </c>
      <c r="FS25" s="81" t="s">
        <v>154</v>
      </c>
      <c r="FT25" s="82">
        <v>0</v>
      </c>
      <c r="FU25" s="81" t="s">
        <v>154</v>
      </c>
      <c r="FV25" s="82">
        <v>0</v>
      </c>
      <c r="FW25" s="81" t="s">
        <v>154</v>
      </c>
      <c r="FX25" s="82">
        <v>0</v>
      </c>
      <c r="FY25" s="81" t="s">
        <v>154</v>
      </c>
      <c r="FZ25" s="82">
        <v>0</v>
      </c>
      <c r="GA25" s="81" t="s">
        <v>154</v>
      </c>
      <c r="GB25" s="82">
        <v>0</v>
      </c>
      <c r="GC25" s="134" t="s">
        <v>154</v>
      </c>
      <c r="GD25" s="82">
        <v>0</v>
      </c>
      <c r="GE25" s="81" t="s">
        <v>154</v>
      </c>
      <c r="GF25" s="82">
        <v>0</v>
      </c>
      <c r="GG25" s="81" t="s">
        <v>154</v>
      </c>
      <c r="GH25" s="82">
        <v>0</v>
      </c>
      <c r="GI25" s="81" t="s">
        <v>154</v>
      </c>
      <c r="GJ25" s="82">
        <v>0</v>
      </c>
      <c r="GK25" s="81" t="s">
        <v>154</v>
      </c>
      <c r="GL25" s="82">
        <v>0</v>
      </c>
      <c r="GM25" s="81" t="s">
        <v>154</v>
      </c>
      <c r="GN25" s="82">
        <v>0</v>
      </c>
      <c r="GO25" s="81" t="s">
        <v>154</v>
      </c>
      <c r="GP25" s="82">
        <v>0</v>
      </c>
      <c r="GQ25" s="81" t="s">
        <v>154</v>
      </c>
      <c r="GR25" s="82">
        <v>0</v>
      </c>
      <c r="GS25" s="81" t="s">
        <v>154</v>
      </c>
      <c r="GT25" s="82">
        <v>0</v>
      </c>
      <c r="GU25" s="81" t="s">
        <v>154</v>
      </c>
      <c r="GV25" s="82">
        <v>0</v>
      </c>
    </row>
    <row r="26" spans="1:204" ht="16.5" thickBot="1"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4"/>
      <c r="BN26" s="4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4"/>
      <c r="CV26" s="4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4"/>
      <c r="ER26" s="4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</row>
    <row r="27" spans="1:204">
      <c r="E27" s="61" t="s">
        <v>182</v>
      </c>
      <c r="F27" s="62">
        <f>SUM(F8:F25)</f>
        <v>40</v>
      </c>
      <c r="G27" s="61" t="s">
        <v>182</v>
      </c>
      <c r="H27" s="62">
        <f>SUM(H8:H25)</f>
        <v>25</v>
      </c>
      <c r="I27" s="61" t="s">
        <v>182</v>
      </c>
      <c r="J27" s="62">
        <f>SUM(J8:J25)</f>
        <v>60</v>
      </c>
      <c r="K27" s="61" t="s">
        <v>182</v>
      </c>
      <c r="L27" s="62">
        <f>SUM(L8:L25)</f>
        <v>75</v>
      </c>
      <c r="M27" s="61" t="s">
        <v>182</v>
      </c>
      <c r="N27" s="62">
        <f>SUM(N8:N25)</f>
        <v>50</v>
      </c>
      <c r="O27" s="61" t="s">
        <v>182</v>
      </c>
      <c r="P27" s="62">
        <f>SUM(P8:P25)</f>
        <v>50</v>
      </c>
      <c r="Q27" s="61" t="s">
        <v>182</v>
      </c>
      <c r="R27" s="62">
        <f>SUM(R8:R25)</f>
        <v>45</v>
      </c>
      <c r="S27" s="61" t="s">
        <v>182</v>
      </c>
      <c r="T27" s="62">
        <f>SUM(T8:T25)</f>
        <v>15</v>
      </c>
      <c r="U27" s="61" t="s">
        <v>182</v>
      </c>
      <c r="V27" s="62">
        <f>SUM(V8:V25)</f>
        <v>25</v>
      </c>
      <c r="W27" s="61" t="s">
        <v>182</v>
      </c>
      <c r="X27" s="62">
        <f>SUM(X8:X25)</f>
        <v>15</v>
      </c>
      <c r="Y27" s="61" t="s">
        <v>182</v>
      </c>
      <c r="Z27" s="62">
        <f>SUM(Z8:Z25)</f>
        <v>40</v>
      </c>
      <c r="AA27" s="61" t="s">
        <v>182</v>
      </c>
      <c r="AB27" s="62">
        <f>SUM(AB8:AB25)</f>
        <v>45</v>
      </c>
      <c r="AC27" s="61" t="s">
        <v>182</v>
      </c>
      <c r="AD27" s="62">
        <f>SUM(AD8:AD25)</f>
        <v>25</v>
      </c>
      <c r="AE27" s="61" t="s">
        <v>182</v>
      </c>
      <c r="AF27" s="62">
        <f>SUM(AF8:AF25)</f>
        <v>40</v>
      </c>
      <c r="AG27" s="61" t="s">
        <v>182</v>
      </c>
      <c r="AH27" s="62">
        <f>SUM(AH8:AH25)</f>
        <v>60</v>
      </c>
      <c r="AI27" s="61" t="s">
        <v>182</v>
      </c>
      <c r="AJ27" s="62">
        <f>SUM(AJ8:AJ25)</f>
        <v>30</v>
      </c>
      <c r="AK27" s="61" t="s">
        <v>182</v>
      </c>
      <c r="AL27" s="62">
        <f>SUM(AL8:AL25)</f>
        <v>40</v>
      </c>
      <c r="AM27" s="61" t="s">
        <v>182</v>
      </c>
      <c r="AN27" s="62">
        <f>SUM(AN8:AN25)</f>
        <v>20</v>
      </c>
      <c r="AO27" s="61" t="s">
        <v>182</v>
      </c>
      <c r="AP27" s="62">
        <f>SUM(AP8:AP25)</f>
        <v>20</v>
      </c>
      <c r="AQ27" s="61" t="s">
        <v>182</v>
      </c>
      <c r="AR27" s="62">
        <f>SUM(AR8:AR25)</f>
        <v>40</v>
      </c>
      <c r="AS27" s="61" t="s">
        <v>182</v>
      </c>
      <c r="AT27" s="62">
        <f>SUM(AT8:AT25)</f>
        <v>25</v>
      </c>
      <c r="AU27" s="61" t="s">
        <v>182</v>
      </c>
      <c r="AV27" s="62">
        <f>SUM(AV8:AV25)</f>
        <v>45</v>
      </c>
      <c r="AW27" s="61" t="s">
        <v>182</v>
      </c>
      <c r="AX27" s="62">
        <f>SUM(AX8:AX25)</f>
        <v>50</v>
      </c>
      <c r="AY27" s="61" t="s">
        <v>182</v>
      </c>
      <c r="AZ27" s="62">
        <f>SUM(AZ8:AZ25)</f>
        <v>10</v>
      </c>
      <c r="BA27" s="61" t="s">
        <v>182</v>
      </c>
      <c r="BB27" s="62">
        <f>SUM(BB8:BB25)</f>
        <v>45</v>
      </c>
      <c r="BC27" s="61" t="s">
        <v>182</v>
      </c>
      <c r="BD27" s="62">
        <f>SUM(BD8:BD25)</f>
        <v>10</v>
      </c>
      <c r="BE27" s="61" t="s">
        <v>182</v>
      </c>
      <c r="BF27" s="62">
        <f>SUM(BF8:BF25)</f>
        <v>15</v>
      </c>
      <c r="BG27" s="61" t="s">
        <v>182</v>
      </c>
      <c r="BH27" s="62">
        <f>SUM(BH8:BH25)</f>
        <v>25</v>
      </c>
      <c r="BI27" s="61" t="s">
        <v>182</v>
      </c>
      <c r="BJ27" s="62">
        <f>SUM(BJ8:BJ25)</f>
        <v>30</v>
      </c>
      <c r="BK27" s="61" t="s">
        <v>182</v>
      </c>
      <c r="BL27" s="62">
        <f>SUM(BL8:BL25)</f>
        <v>30</v>
      </c>
      <c r="BM27" s="168" t="s">
        <v>182</v>
      </c>
      <c r="BN27" s="62">
        <f>SUM(BN8:BN25)</f>
        <v>45</v>
      </c>
      <c r="BO27" s="61" t="s">
        <v>182</v>
      </c>
      <c r="BP27" s="62">
        <f>SUM(BP8:BP25)</f>
        <v>60</v>
      </c>
      <c r="BQ27" s="61" t="s">
        <v>182</v>
      </c>
      <c r="BR27" s="62">
        <f>SUM(BR8:BR25)</f>
        <v>65</v>
      </c>
      <c r="BS27" s="61" t="s">
        <v>182</v>
      </c>
      <c r="BT27" s="62">
        <f>SUM(BT8:BT25)</f>
        <v>55</v>
      </c>
      <c r="BU27" s="61" t="s">
        <v>182</v>
      </c>
      <c r="BV27" s="62">
        <f>SUM(BV8:BV25)</f>
        <v>55</v>
      </c>
      <c r="BW27" s="61" t="s">
        <v>182</v>
      </c>
      <c r="BX27" s="62">
        <f>SUM(BX8:BX25)</f>
        <v>20</v>
      </c>
      <c r="BY27" s="61" t="s">
        <v>182</v>
      </c>
      <c r="BZ27" s="62">
        <f>SUM(BZ8:BZ25)</f>
        <v>10</v>
      </c>
      <c r="CA27" s="61" t="s">
        <v>182</v>
      </c>
      <c r="CB27" s="62">
        <f>SUM(CB8:CB25)</f>
        <v>20</v>
      </c>
      <c r="CC27" s="61" t="s">
        <v>182</v>
      </c>
      <c r="CD27" s="62">
        <f>SUM(CD8:CD25)</f>
        <v>30</v>
      </c>
      <c r="CE27" s="61" t="s">
        <v>182</v>
      </c>
      <c r="CF27" s="62">
        <f>SUM(CF8:CF25)</f>
        <v>50</v>
      </c>
      <c r="CG27" s="61" t="s">
        <v>182</v>
      </c>
      <c r="CH27" s="62">
        <f>SUM(CH8:CH25)</f>
        <v>35</v>
      </c>
      <c r="CI27" s="61" t="s">
        <v>182</v>
      </c>
      <c r="CJ27" s="62">
        <f>SUM(CJ8:CJ25)</f>
        <v>35</v>
      </c>
      <c r="CK27" s="61" t="s">
        <v>182</v>
      </c>
      <c r="CL27" s="62">
        <f>SUM(CL8:CL25)</f>
        <v>25</v>
      </c>
      <c r="CM27" s="61" t="s">
        <v>182</v>
      </c>
      <c r="CN27" s="62">
        <f>SUM(CN8:CN25)</f>
        <v>25</v>
      </c>
      <c r="CO27" s="61" t="s">
        <v>182</v>
      </c>
      <c r="CP27" s="62">
        <f>SUM(CP8:CP25)</f>
        <v>35</v>
      </c>
      <c r="CQ27" s="61" t="s">
        <v>182</v>
      </c>
      <c r="CR27" s="62">
        <f>SUM(CR8:CR25)</f>
        <v>35</v>
      </c>
      <c r="CS27" s="61" t="s">
        <v>182</v>
      </c>
      <c r="CT27" s="62">
        <f>SUM(CT8:CT25)</f>
        <v>25</v>
      </c>
      <c r="CU27" s="168" t="s">
        <v>182</v>
      </c>
      <c r="CV27" s="62">
        <f>SUM(CV8:CV25)</f>
        <v>55</v>
      </c>
      <c r="CW27" s="61" t="s">
        <v>182</v>
      </c>
      <c r="CX27" s="62">
        <f>SUM(CX8:CX25)</f>
        <v>25</v>
      </c>
      <c r="CY27" s="61" t="s">
        <v>182</v>
      </c>
      <c r="CZ27" s="62">
        <f>SUM(CZ8:CZ25)</f>
        <v>25</v>
      </c>
      <c r="DA27" s="61" t="s">
        <v>182</v>
      </c>
      <c r="DB27" s="62">
        <f>SUM(DB8:DB25)</f>
        <v>30</v>
      </c>
      <c r="DC27" s="61" t="s">
        <v>182</v>
      </c>
      <c r="DD27" s="62">
        <f>SUM(DD8:DD25)</f>
        <v>50</v>
      </c>
      <c r="DE27" s="61" t="s">
        <v>182</v>
      </c>
      <c r="DF27" s="62">
        <f>SUM(DF8:DF25)</f>
        <v>30</v>
      </c>
      <c r="DG27" s="61" t="s">
        <v>182</v>
      </c>
      <c r="DH27" s="62">
        <f>SUM(DH8:DH25)</f>
        <v>45</v>
      </c>
      <c r="DI27" s="61" t="s">
        <v>182</v>
      </c>
      <c r="DJ27" s="62">
        <f>SUM(DJ8:DJ25)</f>
        <v>25</v>
      </c>
      <c r="DK27" s="61" t="s">
        <v>182</v>
      </c>
      <c r="DL27" s="62">
        <f>SUM(DL8:DL25)</f>
        <v>45</v>
      </c>
      <c r="DM27" s="61" t="s">
        <v>182</v>
      </c>
      <c r="DN27" s="62">
        <f>SUM(DN8:DN25)</f>
        <v>30</v>
      </c>
      <c r="DO27" s="61" t="s">
        <v>182</v>
      </c>
      <c r="DP27" s="62">
        <f>SUM(DP8:DP25)</f>
        <v>0</v>
      </c>
      <c r="DQ27" s="61" t="s">
        <v>182</v>
      </c>
      <c r="DR27" s="62">
        <f>SUM(DR8:DR25)</f>
        <v>25</v>
      </c>
      <c r="DS27" s="61" t="s">
        <v>182</v>
      </c>
      <c r="DT27" s="62">
        <f>SUM(DT8:DT25)</f>
        <v>35</v>
      </c>
      <c r="DU27" s="61" t="s">
        <v>182</v>
      </c>
      <c r="DV27" s="62">
        <f>SUM(DV8:DV25)</f>
        <v>20</v>
      </c>
      <c r="DW27" s="61" t="s">
        <v>182</v>
      </c>
      <c r="DX27" s="62">
        <f>SUM(DX8:DX25)</f>
        <v>10</v>
      </c>
      <c r="DY27" s="61" t="s">
        <v>182</v>
      </c>
      <c r="DZ27" s="62">
        <f>SUM(DZ8:DZ25)</f>
        <v>25</v>
      </c>
      <c r="EA27" s="61" t="s">
        <v>182</v>
      </c>
      <c r="EB27" s="62">
        <f>SUM(EB8:EB25)</f>
        <v>55</v>
      </c>
      <c r="EC27" s="61" t="s">
        <v>182</v>
      </c>
      <c r="ED27" s="62">
        <f>SUM(ED8:ED25)</f>
        <v>25</v>
      </c>
      <c r="EE27" s="61" t="s">
        <v>182</v>
      </c>
      <c r="EF27" s="62">
        <f>SUM(EF8:EF25)</f>
        <v>40</v>
      </c>
      <c r="EG27" s="61" t="s">
        <v>182</v>
      </c>
      <c r="EH27" s="62">
        <f>SUM(EH8:EH25)</f>
        <v>45</v>
      </c>
      <c r="EI27" s="61" t="s">
        <v>182</v>
      </c>
      <c r="EJ27" s="62">
        <f>SUM(EJ8:EJ25)</f>
        <v>20</v>
      </c>
      <c r="EK27" s="61" t="s">
        <v>182</v>
      </c>
      <c r="EL27" s="62">
        <f>SUM(EL8:EL25)</f>
        <v>20</v>
      </c>
      <c r="EM27" s="61" t="s">
        <v>182</v>
      </c>
      <c r="EN27" s="62">
        <f>SUM(EN8:EN25)</f>
        <v>50</v>
      </c>
      <c r="EO27" s="61" t="s">
        <v>182</v>
      </c>
      <c r="EP27" s="62">
        <f>SUM(EP8:EP25)</f>
        <v>45</v>
      </c>
      <c r="EQ27" s="168" t="s">
        <v>182</v>
      </c>
      <c r="ER27" s="62">
        <f>SUM(ER8:ER25)</f>
        <v>45</v>
      </c>
      <c r="ES27" s="61" t="s">
        <v>182</v>
      </c>
      <c r="ET27" s="62">
        <f>SUM(ET8:ET25)</f>
        <v>40</v>
      </c>
      <c r="EU27" s="61" t="s">
        <v>182</v>
      </c>
      <c r="EV27" s="62">
        <f>SUM(EV8:EV25)</f>
        <v>45</v>
      </c>
      <c r="EW27" s="61" t="s">
        <v>182</v>
      </c>
      <c r="EX27" s="62">
        <f>SUM(EX8:EX25)</f>
        <v>35</v>
      </c>
      <c r="EY27" s="61" t="s">
        <v>182</v>
      </c>
      <c r="EZ27" s="62">
        <f>SUM(EZ8:EZ25)</f>
        <v>30</v>
      </c>
      <c r="FA27" s="61" t="s">
        <v>182</v>
      </c>
      <c r="FB27" s="62">
        <f>SUM(FB8:FB25)</f>
        <v>55</v>
      </c>
      <c r="FC27" s="61" t="s">
        <v>182</v>
      </c>
      <c r="FD27" s="62">
        <f>SUM(FD8:FD25)</f>
        <v>40</v>
      </c>
      <c r="FE27" s="61" t="s">
        <v>182</v>
      </c>
      <c r="FF27" s="62">
        <f>SUM(FF8:FF25)</f>
        <v>35</v>
      </c>
      <c r="FG27" s="61" t="s">
        <v>182</v>
      </c>
      <c r="FH27" s="62">
        <f>SUM(FH8:FH25)</f>
        <v>45</v>
      </c>
      <c r="FI27" s="61" t="s">
        <v>182</v>
      </c>
      <c r="FJ27" s="62">
        <f>SUM(FJ8:FJ25)</f>
        <v>45</v>
      </c>
      <c r="FK27" s="61" t="s">
        <v>182</v>
      </c>
      <c r="FL27" s="62">
        <f>SUM(FL8:FL25)</f>
        <v>25</v>
      </c>
      <c r="FM27" s="61" t="s">
        <v>182</v>
      </c>
      <c r="FN27" s="62">
        <f>SUM(FN8:FN25)</f>
        <v>40</v>
      </c>
      <c r="FO27" s="61" t="s">
        <v>182</v>
      </c>
      <c r="FP27" s="62">
        <f>SUM(FP8:FP25)</f>
        <v>30</v>
      </c>
      <c r="FQ27" s="61" t="s">
        <v>182</v>
      </c>
      <c r="FR27" s="62">
        <f>SUM(FR8:FR25)</f>
        <v>40</v>
      </c>
      <c r="FS27" s="61" t="s">
        <v>182</v>
      </c>
      <c r="FT27" s="62">
        <f>SUM(FT8:FT25)</f>
        <v>10</v>
      </c>
      <c r="FU27" s="61" t="s">
        <v>182</v>
      </c>
      <c r="FV27" s="62">
        <f>SUM(FV8:FV25)</f>
        <v>55</v>
      </c>
      <c r="FW27" s="61" t="s">
        <v>182</v>
      </c>
      <c r="FX27" s="62">
        <f>SUM(FX8:FX25)</f>
        <v>10</v>
      </c>
      <c r="FY27" s="61" t="s">
        <v>182</v>
      </c>
      <c r="FZ27" s="62">
        <f>SUM(FZ8:FZ25)</f>
        <v>45</v>
      </c>
      <c r="GA27" s="61" t="s">
        <v>182</v>
      </c>
      <c r="GB27" s="62">
        <f>SUM(GB8:GB25)</f>
        <v>25</v>
      </c>
      <c r="GC27" s="61" t="s">
        <v>182</v>
      </c>
      <c r="GD27" s="62">
        <f>SUM(GD8:GD25)</f>
        <v>45</v>
      </c>
      <c r="GE27" s="61" t="s">
        <v>182</v>
      </c>
      <c r="GF27" s="62">
        <f>SUM(GF8:GF25)</f>
        <v>30</v>
      </c>
      <c r="GG27" s="61" t="s">
        <v>182</v>
      </c>
      <c r="GH27" s="62">
        <f>SUM(GH8:GH25)</f>
        <v>50</v>
      </c>
      <c r="GI27" s="61" t="s">
        <v>182</v>
      </c>
      <c r="GJ27" s="62">
        <f>SUM(GJ8:GJ25)</f>
        <v>30</v>
      </c>
      <c r="GK27" s="61" t="s">
        <v>182</v>
      </c>
      <c r="GL27" s="62">
        <f>SUM(GL8:GL25)</f>
        <v>45</v>
      </c>
      <c r="GM27" s="61" t="s">
        <v>182</v>
      </c>
      <c r="GN27" s="62">
        <f>SUM(GN8:GN25)</f>
        <v>25</v>
      </c>
      <c r="GO27" s="61" t="s">
        <v>182</v>
      </c>
      <c r="GP27" s="62">
        <f>SUM(GP8:GP25)</f>
        <v>30</v>
      </c>
      <c r="GQ27" s="61" t="s">
        <v>182</v>
      </c>
      <c r="GR27" s="62">
        <f>SUM(GR8:GR25)</f>
        <v>10</v>
      </c>
      <c r="GS27" s="61" t="s">
        <v>182</v>
      </c>
      <c r="GT27" s="62">
        <f>SUM(GT8:GT25)</f>
        <v>10</v>
      </c>
      <c r="GU27" s="61" t="s">
        <v>182</v>
      </c>
      <c r="GV27" s="62">
        <f>SUM(GV8:GV25)</f>
        <v>15</v>
      </c>
    </row>
    <row r="28" spans="1:204">
      <c r="E28" s="431"/>
      <c r="F28" s="431"/>
      <c r="G28" s="431"/>
      <c r="H28" s="431"/>
      <c r="I28" s="431"/>
      <c r="J28" s="431"/>
      <c r="K28" s="431"/>
      <c r="L28" s="431"/>
      <c r="M28" s="431"/>
      <c r="N28" s="431"/>
      <c r="O28" s="431"/>
      <c r="P28" s="431"/>
      <c r="Q28" s="431"/>
      <c r="R28" s="431"/>
      <c r="S28" s="431"/>
      <c r="T28" s="431"/>
      <c r="U28" s="431"/>
      <c r="V28" s="431"/>
      <c r="W28" s="431"/>
      <c r="X28" s="431"/>
      <c r="Y28" s="431"/>
      <c r="Z28" s="431"/>
      <c r="AA28" s="431"/>
      <c r="AB28" s="431"/>
      <c r="AC28" s="431"/>
      <c r="AD28" s="431"/>
      <c r="AE28" s="431"/>
      <c r="AF28" s="431"/>
      <c r="AG28" s="431"/>
      <c r="AH28" s="431"/>
      <c r="AI28" s="431"/>
      <c r="AJ28" s="431"/>
      <c r="AK28" s="431"/>
      <c r="AL28" s="431"/>
      <c r="AM28" s="431"/>
      <c r="AN28" s="431"/>
      <c r="AO28" s="431"/>
      <c r="AP28" s="431"/>
      <c r="AQ28" s="431"/>
      <c r="AR28" s="431"/>
      <c r="AS28" s="431"/>
      <c r="AT28" s="431"/>
      <c r="AU28" s="431"/>
      <c r="AV28" s="431"/>
      <c r="AW28" s="431"/>
      <c r="AX28" s="431"/>
      <c r="AY28" s="431"/>
      <c r="AZ28" s="431"/>
      <c r="BA28" s="431"/>
      <c r="BB28" s="431"/>
      <c r="BC28" s="431"/>
      <c r="BD28" s="431"/>
      <c r="BE28" s="431"/>
      <c r="BF28" s="431"/>
      <c r="BG28" s="431"/>
      <c r="BH28" s="431"/>
      <c r="BI28" s="431"/>
      <c r="BJ28" s="431"/>
      <c r="BK28" s="431"/>
      <c r="BL28" s="431"/>
      <c r="BM28" s="4"/>
      <c r="BN28" s="4"/>
      <c r="BO28" s="431"/>
      <c r="BP28" s="431"/>
      <c r="BQ28" s="431"/>
      <c r="BR28" s="431"/>
      <c r="BS28" s="431"/>
      <c r="BT28" s="431"/>
      <c r="BU28" s="431"/>
      <c r="BV28" s="431"/>
      <c r="BW28" s="431"/>
      <c r="BX28" s="431"/>
      <c r="BY28" s="431"/>
      <c r="BZ28" s="431"/>
      <c r="CA28" s="431"/>
      <c r="CB28" s="431"/>
      <c r="CC28" s="431"/>
      <c r="CD28" s="431"/>
      <c r="CE28" s="431"/>
      <c r="CF28" s="431"/>
      <c r="CG28" s="431"/>
      <c r="CH28" s="431"/>
      <c r="CI28" s="431"/>
      <c r="CJ28" s="431"/>
      <c r="CK28" s="431"/>
      <c r="CL28" s="431"/>
      <c r="CM28" s="431"/>
      <c r="CN28" s="431"/>
      <c r="CO28" s="431"/>
      <c r="CP28" s="431"/>
      <c r="CQ28" s="431"/>
      <c r="CR28" s="431"/>
      <c r="CS28" s="431"/>
      <c r="CT28" s="431"/>
      <c r="CU28" s="4"/>
      <c r="CV28" s="4"/>
      <c r="CW28" s="431"/>
      <c r="CX28" s="431"/>
      <c r="CY28" s="431"/>
      <c r="CZ28" s="431"/>
      <c r="DA28" s="431"/>
      <c r="DB28" s="431"/>
      <c r="DC28" s="431"/>
      <c r="DD28" s="431"/>
      <c r="DE28" s="431"/>
      <c r="DF28" s="431"/>
      <c r="DG28" s="431"/>
      <c r="DH28" s="431"/>
      <c r="DI28" s="431"/>
      <c r="DJ28" s="431"/>
      <c r="DK28" s="431"/>
      <c r="DL28" s="431"/>
      <c r="DM28" s="431"/>
      <c r="DN28" s="431"/>
      <c r="DO28" s="431"/>
      <c r="DP28" s="431"/>
      <c r="DQ28" s="431"/>
      <c r="DR28" s="431"/>
      <c r="DS28" s="431"/>
      <c r="DT28" s="431"/>
      <c r="DU28" s="431"/>
      <c r="DV28" s="431"/>
      <c r="DW28" s="431"/>
      <c r="DX28" s="431"/>
      <c r="DY28" s="431"/>
      <c r="DZ28" s="431"/>
      <c r="EA28" s="431"/>
      <c r="EB28" s="431"/>
      <c r="EC28" s="431"/>
      <c r="ED28" s="431"/>
      <c r="EE28" s="431"/>
      <c r="EF28" s="431"/>
      <c r="EG28" s="431"/>
      <c r="EH28" s="431"/>
      <c r="EI28" s="431"/>
      <c r="EJ28" s="431"/>
      <c r="EK28" s="431"/>
      <c r="EL28" s="431"/>
      <c r="EM28" s="431"/>
      <c r="EN28" s="431"/>
      <c r="EO28" s="431"/>
      <c r="EP28" s="431"/>
      <c r="EQ28" s="4"/>
      <c r="ER28" s="4"/>
      <c r="ES28" s="431"/>
      <c r="ET28" s="431"/>
      <c r="EU28" s="431"/>
      <c r="EV28" s="431"/>
      <c r="EW28" s="431"/>
      <c r="EX28" s="431"/>
      <c r="EY28" s="431"/>
      <c r="EZ28" s="431"/>
      <c r="FA28" s="431"/>
      <c r="FB28" s="431"/>
      <c r="FC28" s="431"/>
      <c r="FD28" s="431"/>
      <c r="FE28" s="431"/>
      <c r="FF28" s="431"/>
      <c r="FG28" s="431"/>
      <c r="FH28" s="431"/>
      <c r="FI28" s="431"/>
      <c r="FJ28" s="431"/>
      <c r="FK28" s="431"/>
      <c r="FL28" s="431"/>
      <c r="FM28" s="431"/>
      <c r="FN28" s="431"/>
      <c r="FO28" s="431"/>
      <c r="FP28" s="431"/>
      <c r="FQ28" s="431"/>
      <c r="FR28" s="431"/>
      <c r="FS28" s="431"/>
      <c r="FT28" s="431"/>
      <c r="FU28" s="431"/>
      <c r="FV28" s="431"/>
      <c r="FW28" s="431"/>
      <c r="FX28" s="431"/>
      <c r="FY28" s="431"/>
      <c r="FZ28" s="431"/>
      <c r="GA28" s="431"/>
      <c r="GB28" s="431"/>
      <c r="GC28" s="431"/>
      <c r="GD28" s="431"/>
      <c r="GE28" s="431"/>
      <c r="GF28" s="431"/>
      <c r="GG28" s="431"/>
      <c r="GH28" s="431"/>
      <c r="GI28" s="431"/>
      <c r="GJ28" s="431"/>
      <c r="GK28" s="431"/>
      <c r="GL28" s="431"/>
      <c r="GM28" s="431"/>
      <c r="GN28" s="431"/>
      <c r="GO28" s="431"/>
      <c r="GP28" s="431"/>
      <c r="GQ28" s="431"/>
      <c r="GR28" s="431"/>
      <c r="GS28" s="431"/>
      <c r="GT28" s="431"/>
      <c r="GU28" s="431"/>
      <c r="GV28" s="431"/>
    </row>
    <row r="29" spans="1:204">
      <c r="E29" s="534" t="s">
        <v>183</v>
      </c>
      <c r="F29" s="534"/>
      <c r="G29" s="534" t="s">
        <v>183</v>
      </c>
      <c r="H29" s="534"/>
      <c r="I29" s="534" t="s">
        <v>183</v>
      </c>
      <c r="J29" s="534"/>
      <c r="K29" s="534" t="s">
        <v>183</v>
      </c>
      <c r="L29" s="534"/>
      <c r="M29" s="534" t="s">
        <v>183</v>
      </c>
      <c r="N29" s="534"/>
      <c r="O29" s="534" t="s">
        <v>183</v>
      </c>
      <c r="P29" s="534"/>
      <c r="Q29" s="534" t="s">
        <v>183</v>
      </c>
      <c r="R29" s="534"/>
      <c r="S29" s="534" t="s">
        <v>183</v>
      </c>
      <c r="T29" s="534"/>
      <c r="U29" s="534" t="s">
        <v>183</v>
      </c>
      <c r="V29" s="534"/>
      <c r="W29" s="534" t="s">
        <v>183</v>
      </c>
      <c r="X29" s="534"/>
      <c r="Y29" s="534" t="s">
        <v>183</v>
      </c>
      <c r="Z29" s="534"/>
      <c r="AA29" s="534" t="s">
        <v>183</v>
      </c>
      <c r="AB29" s="534"/>
      <c r="AC29" s="534" t="s">
        <v>183</v>
      </c>
      <c r="AD29" s="534"/>
      <c r="AE29" s="534" t="s">
        <v>183</v>
      </c>
      <c r="AF29" s="534"/>
      <c r="AG29" s="534" t="s">
        <v>183</v>
      </c>
      <c r="AH29" s="534"/>
      <c r="AI29" s="534" t="s">
        <v>183</v>
      </c>
      <c r="AJ29" s="534"/>
      <c r="AK29" s="534" t="s">
        <v>183</v>
      </c>
      <c r="AL29" s="534"/>
      <c r="AM29" s="534" t="s">
        <v>183</v>
      </c>
      <c r="AN29" s="534"/>
      <c r="AO29" s="534" t="s">
        <v>183</v>
      </c>
      <c r="AP29" s="534"/>
      <c r="AQ29" s="534" t="s">
        <v>183</v>
      </c>
      <c r="AR29" s="534"/>
      <c r="AS29" s="534" t="s">
        <v>183</v>
      </c>
      <c r="AT29" s="534"/>
      <c r="AU29" s="534" t="s">
        <v>183</v>
      </c>
      <c r="AV29" s="534"/>
      <c r="AW29" s="534" t="s">
        <v>183</v>
      </c>
      <c r="AX29" s="534"/>
      <c r="AY29" s="534" t="s">
        <v>183</v>
      </c>
      <c r="AZ29" s="534"/>
      <c r="BA29" s="534" t="s">
        <v>183</v>
      </c>
      <c r="BB29" s="534"/>
      <c r="BC29" s="534" t="s">
        <v>183</v>
      </c>
      <c r="BD29" s="534"/>
      <c r="BE29" s="534" t="s">
        <v>183</v>
      </c>
      <c r="BF29" s="534"/>
      <c r="BG29" s="534" t="s">
        <v>183</v>
      </c>
      <c r="BH29" s="534"/>
      <c r="BI29" s="534" t="s">
        <v>183</v>
      </c>
      <c r="BJ29" s="534"/>
      <c r="BK29" s="534" t="s">
        <v>183</v>
      </c>
      <c r="BL29" s="534"/>
      <c r="BM29" s="543" t="s">
        <v>183</v>
      </c>
      <c r="BN29" s="543"/>
      <c r="BO29" s="534" t="s">
        <v>183</v>
      </c>
      <c r="BP29" s="534"/>
      <c r="BQ29" s="534" t="s">
        <v>183</v>
      </c>
      <c r="BR29" s="534"/>
      <c r="BS29" s="534" t="s">
        <v>183</v>
      </c>
      <c r="BT29" s="534"/>
      <c r="BU29" s="534" t="s">
        <v>183</v>
      </c>
      <c r="BV29" s="534"/>
      <c r="BW29" s="534" t="s">
        <v>183</v>
      </c>
      <c r="BX29" s="534"/>
      <c r="BY29" s="534" t="s">
        <v>183</v>
      </c>
      <c r="BZ29" s="534"/>
      <c r="CA29" s="534" t="s">
        <v>183</v>
      </c>
      <c r="CB29" s="534"/>
      <c r="CC29" s="534" t="s">
        <v>183</v>
      </c>
      <c r="CD29" s="534"/>
      <c r="CE29" s="534" t="s">
        <v>183</v>
      </c>
      <c r="CF29" s="534"/>
      <c r="CG29" s="534" t="s">
        <v>183</v>
      </c>
      <c r="CH29" s="534"/>
      <c r="CI29" s="534" t="s">
        <v>183</v>
      </c>
      <c r="CJ29" s="534"/>
      <c r="CK29" s="534" t="s">
        <v>183</v>
      </c>
      <c r="CL29" s="534"/>
      <c r="CM29" s="534" t="s">
        <v>183</v>
      </c>
      <c r="CN29" s="534"/>
      <c r="CO29" s="534" t="s">
        <v>183</v>
      </c>
      <c r="CP29" s="534"/>
      <c r="CQ29" s="534" t="s">
        <v>183</v>
      </c>
      <c r="CR29" s="534"/>
      <c r="CS29" s="534" t="s">
        <v>183</v>
      </c>
      <c r="CT29" s="534"/>
      <c r="CU29" s="543" t="s">
        <v>183</v>
      </c>
      <c r="CV29" s="543"/>
      <c r="CW29" s="534" t="s">
        <v>183</v>
      </c>
      <c r="CX29" s="534"/>
      <c r="CY29" s="534" t="s">
        <v>183</v>
      </c>
      <c r="CZ29" s="534"/>
      <c r="DA29" s="534" t="s">
        <v>183</v>
      </c>
      <c r="DB29" s="534"/>
      <c r="DC29" s="534" t="s">
        <v>183</v>
      </c>
      <c r="DD29" s="534"/>
      <c r="DE29" s="534" t="s">
        <v>183</v>
      </c>
      <c r="DF29" s="534"/>
      <c r="DG29" s="534" t="s">
        <v>183</v>
      </c>
      <c r="DH29" s="534"/>
      <c r="DI29" s="534" t="s">
        <v>183</v>
      </c>
      <c r="DJ29" s="534"/>
      <c r="DK29" s="534" t="s">
        <v>183</v>
      </c>
      <c r="DL29" s="534"/>
      <c r="DM29" s="534" t="s">
        <v>183</v>
      </c>
      <c r="DN29" s="534"/>
      <c r="DO29" s="534" t="s">
        <v>183</v>
      </c>
      <c r="DP29" s="534"/>
      <c r="DQ29" s="534" t="s">
        <v>183</v>
      </c>
      <c r="DR29" s="534"/>
      <c r="DS29" s="534" t="s">
        <v>183</v>
      </c>
      <c r="DT29" s="534"/>
      <c r="DU29" s="534" t="s">
        <v>183</v>
      </c>
      <c r="DV29" s="534"/>
      <c r="DW29" s="534" t="s">
        <v>183</v>
      </c>
      <c r="DX29" s="534"/>
      <c r="DY29" s="534" t="s">
        <v>183</v>
      </c>
      <c r="DZ29" s="534"/>
      <c r="EA29" s="534" t="s">
        <v>183</v>
      </c>
      <c r="EB29" s="534"/>
      <c r="EC29" s="534" t="s">
        <v>183</v>
      </c>
      <c r="ED29" s="534"/>
      <c r="EE29" s="534" t="s">
        <v>183</v>
      </c>
      <c r="EF29" s="534"/>
      <c r="EG29" s="534" t="s">
        <v>183</v>
      </c>
      <c r="EH29" s="534"/>
      <c r="EI29" s="534" t="s">
        <v>183</v>
      </c>
      <c r="EJ29" s="534"/>
      <c r="EK29" s="534" t="s">
        <v>183</v>
      </c>
      <c r="EL29" s="534"/>
      <c r="EM29" s="534" t="s">
        <v>183</v>
      </c>
      <c r="EN29" s="534"/>
      <c r="EO29" s="534" t="s">
        <v>183</v>
      </c>
      <c r="EP29" s="534"/>
      <c r="EQ29" s="543" t="s">
        <v>183</v>
      </c>
      <c r="ER29" s="543"/>
      <c r="ES29" s="534" t="s">
        <v>183</v>
      </c>
      <c r="ET29" s="534"/>
      <c r="EU29" s="534" t="s">
        <v>183</v>
      </c>
      <c r="EV29" s="534"/>
      <c r="EW29" s="534" t="s">
        <v>183</v>
      </c>
      <c r="EX29" s="534"/>
      <c r="EY29" s="534" t="s">
        <v>183</v>
      </c>
      <c r="EZ29" s="534"/>
      <c r="FA29" s="534" t="s">
        <v>183</v>
      </c>
      <c r="FB29" s="534"/>
      <c r="FC29" s="534" t="s">
        <v>183</v>
      </c>
      <c r="FD29" s="534"/>
      <c r="FE29" s="534" t="s">
        <v>183</v>
      </c>
      <c r="FF29" s="534"/>
      <c r="FG29" s="534" t="s">
        <v>183</v>
      </c>
      <c r="FH29" s="534"/>
      <c r="FI29" s="534" t="s">
        <v>183</v>
      </c>
      <c r="FJ29" s="534"/>
      <c r="FK29" s="534" t="s">
        <v>183</v>
      </c>
      <c r="FL29" s="534"/>
      <c r="FM29" s="534" t="s">
        <v>183</v>
      </c>
      <c r="FN29" s="534"/>
      <c r="FO29" s="534" t="s">
        <v>183</v>
      </c>
      <c r="FP29" s="534"/>
      <c r="FQ29" s="534" t="s">
        <v>183</v>
      </c>
      <c r="FR29" s="534"/>
      <c r="FS29" s="534" t="s">
        <v>183</v>
      </c>
      <c r="FT29" s="534"/>
      <c r="FU29" s="534" t="s">
        <v>183</v>
      </c>
      <c r="FV29" s="534"/>
      <c r="FW29" s="534" t="s">
        <v>183</v>
      </c>
      <c r="FX29" s="534"/>
      <c r="FY29" s="534" t="s">
        <v>183</v>
      </c>
      <c r="FZ29" s="534"/>
      <c r="GA29" s="534" t="s">
        <v>183</v>
      </c>
      <c r="GB29" s="534"/>
      <c r="GC29" s="534" t="s">
        <v>183</v>
      </c>
      <c r="GD29" s="534"/>
      <c r="GE29" s="534" t="s">
        <v>183</v>
      </c>
      <c r="GF29" s="534"/>
      <c r="GG29" s="534" t="s">
        <v>183</v>
      </c>
      <c r="GH29" s="534"/>
      <c r="GI29" s="534" t="s">
        <v>183</v>
      </c>
      <c r="GJ29" s="534"/>
      <c r="GK29" s="534" t="s">
        <v>183</v>
      </c>
      <c r="GL29" s="534"/>
      <c r="GM29" s="534" t="s">
        <v>183</v>
      </c>
      <c r="GN29" s="534"/>
      <c r="GO29" s="534" t="s">
        <v>183</v>
      </c>
      <c r="GP29" s="534"/>
      <c r="GQ29" s="534" t="s">
        <v>183</v>
      </c>
      <c r="GR29" s="534"/>
      <c r="GS29" s="534" t="s">
        <v>183</v>
      </c>
      <c r="GT29" s="534"/>
      <c r="GU29" s="534" t="s">
        <v>183</v>
      </c>
      <c r="GV29" s="534"/>
    </row>
    <row r="30" spans="1:204">
      <c r="E30" s="430"/>
      <c r="F30" s="430"/>
      <c r="G30" s="430"/>
      <c r="H30" s="430"/>
      <c r="I30" s="430"/>
      <c r="J30" s="430"/>
      <c r="K30" s="430"/>
      <c r="L30" s="430"/>
      <c r="M30" s="430"/>
      <c r="N30" s="430"/>
      <c r="O30" s="430"/>
      <c r="P30" s="430"/>
      <c r="Q30" s="430"/>
      <c r="R30" s="430"/>
      <c r="S30" s="430"/>
      <c r="T30" s="430"/>
      <c r="U30" s="430"/>
      <c r="V30" s="430"/>
      <c r="W30" s="430"/>
      <c r="X30" s="430"/>
      <c r="Y30" s="430"/>
      <c r="Z30" s="430"/>
      <c r="AA30" s="430"/>
      <c r="AB30" s="430"/>
      <c r="AC30" s="430"/>
      <c r="AD30" s="430"/>
      <c r="AE30" s="430"/>
      <c r="AF30" s="430"/>
      <c r="AG30" s="430"/>
      <c r="AH30" s="430"/>
      <c r="AI30" s="430"/>
      <c r="AJ30" s="430"/>
      <c r="AK30" s="430"/>
      <c r="AL30" s="430"/>
      <c r="AM30" s="430"/>
      <c r="AN30" s="430"/>
      <c r="AO30" s="430"/>
      <c r="AP30" s="430"/>
      <c r="AQ30" s="430"/>
      <c r="AR30" s="430"/>
      <c r="AS30" s="430"/>
      <c r="AT30" s="430"/>
      <c r="AU30" s="430"/>
      <c r="AV30" s="430"/>
      <c r="AW30" s="430"/>
      <c r="AX30" s="430"/>
      <c r="AY30" s="430"/>
      <c r="AZ30" s="430"/>
      <c r="BA30" s="430"/>
      <c r="BB30" s="430"/>
      <c r="BC30" s="430"/>
      <c r="BD30" s="430"/>
      <c r="BE30" s="430"/>
      <c r="BF30" s="430"/>
      <c r="BG30" s="430"/>
      <c r="BH30" s="430"/>
      <c r="BI30" s="430"/>
      <c r="BJ30" s="430"/>
      <c r="BK30" s="430"/>
      <c r="BL30" s="430"/>
      <c r="BM30" s="430"/>
      <c r="BN30" s="430"/>
      <c r="BO30" s="430"/>
      <c r="BP30" s="430"/>
      <c r="BQ30" s="430"/>
      <c r="BR30" s="430"/>
      <c r="BS30" s="430"/>
      <c r="BT30" s="430"/>
      <c r="BU30" s="430"/>
      <c r="BV30" s="430"/>
      <c r="BW30" s="430"/>
      <c r="BX30" s="430"/>
      <c r="BY30" s="430"/>
      <c r="BZ30" s="430"/>
      <c r="CA30" s="430"/>
      <c r="CB30" s="430"/>
      <c r="CC30" s="430"/>
      <c r="CD30" s="430"/>
      <c r="CE30" s="430"/>
      <c r="CF30" s="430"/>
      <c r="CG30" s="430"/>
      <c r="CH30" s="430"/>
      <c r="CI30" s="430"/>
      <c r="CJ30" s="430"/>
      <c r="CK30" s="430"/>
      <c r="CL30" s="430"/>
      <c r="CM30" s="430"/>
      <c r="CN30" s="430"/>
      <c r="CO30" s="430"/>
      <c r="CP30" s="430"/>
      <c r="CQ30" s="430"/>
      <c r="CR30" s="430"/>
      <c r="CS30" s="430"/>
      <c r="CT30" s="430"/>
      <c r="CU30" s="430"/>
      <c r="CV30" s="430"/>
      <c r="CW30" s="430"/>
      <c r="CX30" s="430"/>
      <c r="CY30" s="430"/>
      <c r="CZ30" s="430"/>
      <c r="DA30" s="430"/>
      <c r="DB30" s="430"/>
      <c r="DC30" s="430"/>
      <c r="DD30" s="430"/>
      <c r="DE30" s="430"/>
      <c r="DF30" s="430"/>
      <c r="DG30" s="430"/>
      <c r="DH30" s="430"/>
      <c r="DI30" s="430"/>
      <c r="DJ30" s="430"/>
      <c r="DK30" s="430"/>
      <c r="DL30" s="430"/>
      <c r="DM30" s="430"/>
      <c r="DN30" s="430"/>
      <c r="DO30" s="430"/>
      <c r="DP30" s="430"/>
      <c r="DQ30" s="430"/>
      <c r="DR30" s="430"/>
      <c r="DS30" s="430"/>
      <c r="DT30" s="430"/>
      <c r="DU30" s="430"/>
      <c r="DV30" s="430"/>
      <c r="DW30" s="430"/>
      <c r="DX30" s="430"/>
      <c r="DY30" s="430"/>
      <c r="DZ30" s="430"/>
      <c r="EA30" s="430"/>
      <c r="EB30" s="430"/>
      <c r="EC30" s="430"/>
      <c r="ED30" s="430"/>
      <c r="EE30" s="430"/>
      <c r="EF30" s="430"/>
      <c r="EG30" s="430"/>
      <c r="EH30" s="430"/>
      <c r="EI30" s="430"/>
      <c r="EJ30" s="430"/>
      <c r="EK30" s="430"/>
      <c r="EL30" s="430"/>
      <c r="EM30" s="430"/>
      <c r="EN30" s="430"/>
      <c r="EO30" s="430"/>
      <c r="EP30" s="430"/>
      <c r="EQ30" s="430"/>
      <c r="ER30" s="430"/>
      <c r="ES30" s="430"/>
      <c r="ET30" s="430"/>
      <c r="EU30" s="430"/>
      <c r="EV30" s="430"/>
      <c r="EW30" s="430"/>
      <c r="EX30" s="430"/>
      <c r="EY30" s="430"/>
      <c r="EZ30" s="430"/>
      <c r="FA30" s="430"/>
      <c r="FB30" s="430"/>
      <c r="FC30" s="430"/>
      <c r="FD30" s="430"/>
      <c r="FE30" s="430"/>
      <c r="FF30" s="430"/>
      <c r="FG30" s="430"/>
      <c r="FH30" s="430"/>
      <c r="FI30" s="430"/>
      <c r="FJ30" s="430"/>
      <c r="FK30" s="430"/>
      <c r="FL30" s="430"/>
      <c r="FM30" s="430"/>
      <c r="FN30" s="430"/>
      <c r="FO30" s="430"/>
      <c r="FP30" s="430"/>
      <c r="FQ30" s="430"/>
      <c r="FR30" s="430"/>
      <c r="FS30" s="430"/>
      <c r="FT30" s="430"/>
      <c r="FU30" s="430"/>
      <c r="FV30" s="430"/>
      <c r="FW30" s="430"/>
      <c r="FX30" s="430"/>
      <c r="FY30" s="430"/>
      <c r="FZ30" s="430"/>
      <c r="GA30" s="430"/>
      <c r="GB30" s="430"/>
      <c r="GC30" s="430"/>
      <c r="GD30" s="430"/>
      <c r="GE30" s="430"/>
      <c r="GF30" s="430"/>
      <c r="GG30" s="430"/>
      <c r="GH30" s="430"/>
      <c r="GI30" s="430"/>
      <c r="GJ30" s="430"/>
      <c r="GK30" s="430"/>
      <c r="GL30" s="430"/>
      <c r="GM30" s="430"/>
      <c r="GN30" s="430"/>
      <c r="GO30" s="430"/>
      <c r="GP30" s="430"/>
      <c r="GQ30" s="430"/>
      <c r="GR30" s="430"/>
      <c r="GS30" s="430"/>
      <c r="GT30" s="430"/>
      <c r="GU30" s="430"/>
      <c r="GV30" s="430"/>
    </row>
    <row r="31" spans="1:204">
      <c r="E31" s="430"/>
      <c r="F31" s="430"/>
      <c r="G31" s="430"/>
      <c r="H31" s="430"/>
      <c r="I31" s="430"/>
      <c r="J31" s="430"/>
      <c r="K31" s="430"/>
      <c r="L31" s="430"/>
      <c r="M31" s="430"/>
      <c r="N31" s="430"/>
      <c r="O31" s="430"/>
      <c r="P31" s="430"/>
      <c r="Q31" s="430"/>
      <c r="R31" s="430"/>
      <c r="S31" s="430"/>
      <c r="T31" s="430"/>
      <c r="U31" s="430"/>
      <c r="V31" s="430"/>
      <c r="W31" s="430"/>
      <c r="X31" s="430"/>
      <c r="Y31" s="430"/>
      <c r="Z31" s="430"/>
      <c r="AA31" s="430"/>
      <c r="AB31" s="430"/>
      <c r="AC31" s="430"/>
      <c r="AD31" s="430"/>
      <c r="AE31" s="430"/>
      <c r="AF31" s="430"/>
      <c r="AG31" s="430"/>
      <c r="AH31" s="430"/>
      <c r="AI31" s="430"/>
      <c r="AJ31" s="430"/>
      <c r="AK31" s="430"/>
      <c r="AL31" s="430"/>
      <c r="AM31" s="430"/>
      <c r="AN31" s="430"/>
      <c r="AO31" s="430"/>
      <c r="AP31" s="430"/>
      <c r="AQ31" s="430"/>
      <c r="AR31" s="430"/>
      <c r="AS31" s="430"/>
      <c r="AT31" s="430"/>
      <c r="AU31" s="430"/>
      <c r="AV31" s="430"/>
      <c r="AW31" s="430"/>
      <c r="AX31" s="430"/>
      <c r="AY31" s="430"/>
      <c r="AZ31" s="430"/>
      <c r="BA31" s="430"/>
      <c r="BB31" s="430"/>
      <c r="BC31" s="430"/>
      <c r="BD31" s="430"/>
      <c r="BE31" s="430"/>
      <c r="BF31" s="430"/>
      <c r="BG31" s="430"/>
      <c r="BH31" s="430"/>
      <c r="BI31" s="430"/>
      <c r="BJ31" s="430"/>
      <c r="BK31" s="430"/>
      <c r="BL31" s="430"/>
      <c r="BM31" s="430"/>
      <c r="BN31" s="430"/>
      <c r="BO31" s="430"/>
      <c r="BP31" s="430"/>
      <c r="BQ31" s="430"/>
      <c r="BR31" s="430"/>
      <c r="BS31" s="430"/>
      <c r="BT31" s="430"/>
      <c r="BU31" s="430"/>
      <c r="BV31" s="430"/>
      <c r="BW31" s="430"/>
      <c r="BX31" s="430"/>
      <c r="BY31" s="430"/>
      <c r="BZ31" s="430"/>
      <c r="CA31" s="430"/>
      <c r="CB31" s="430"/>
      <c r="CC31" s="430"/>
      <c r="CD31" s="430"/>
      <c r="CE31" s="430"/>
      <c r="CF31" s="430"/>
      <c r="CG31" s="430"/>
      <c r="CH31" s="430"/>
      <c r="CI31" s="430"/>
      <c r="CJ31" s="430"/>
      <c r="CK31" s="430"/>
      <c r="CL31" s="430"/>
      <c r="CM31" s="430"/>
      <c r="CN31" s="430"/>
      <c r="CO31" s="430"/>
      <c r="CP31" s="430"/>
      <c r="CQ31" s="430"/>
      <c r="CR31" s="430"/>
      <c r="CS31" s="430"/>
      <c r="CT31" s="430"/>
      <c r="CU31" s="430"/>
      <c r="CV31" s="430"/>
      <c r="CW31" s="430"/>
      <c r="CX31" s="430"/>
      <c r="CY31" s="430"/>
      <c r="CZ31" s="430"/>
      <c r="DA31" s="430"/>
      <c r="DB31" s="430"/>
      <c r="DC31" s="430"/>
      <c r="DD31" s="430"/>
      <c r="DE31" s="430"/>
      <c r="DF31" s="430"/>
      <c r="DG31" s="430"/>
      <c r="DH31" s="430"/>
      <c r="DI31" s="430"/>
      <c r="DJ31" s="430"/>
      <c r="DK31" s="430"/>
      <c r="DL31" s="430"/>
      <c r="DM31" s="430"/>
      <c r="DN31" s="430"/>
      <c r="DO31" s="430"/>
      <c r="DP31" s="430"/>
      <c r="DQ31" s="430"/>
      <c r="DR31" s="430"/>
      <c r="DS31" s="430"/>
      <c r="DT31" s="430"/>
      <c r="DU31" s="430"/>
      <c r="DV31" s="430"/>
      <c r="DW31" s="430"/>
      <c r="DX31" s="430"/>
      <c r="DY31" s="430"/>
      <c r="DZ31" s="430"/>
      <c r="EA31" s="430"/>
      <c r="EB31" s="430"/>
      <c r="EC31" s="430"/>
      <c r="ED31" s="430"/>
      <c r="EE31" s="430"/>
      <c r="EF31" s="430"/>
      <c r="EG31" s="430"/>
      <c r="EH31" s="430"/>
      <c r="EI31" s="430"/>
      <c r="EJ31" s="430"/>
      <c r="EK31" s="430"/>
      <c r="EL31" s="430"/>
      <c r="EM31" s="430"/>
      <c r="EN31" s="430"/>
      <c r="EO31" s="430"/>
      <c r="EP31" s="430"/>
      <c r="EQ31" s="430"/>
      <c r="ER31" s="430"/>
      <c r="ES31" s="430"/>
      <c r="ET31" s="430"/>
      <c r="EU31" s="430"/>
      <c r="EV31" s="430"/>
      <c r="EW31" s="430"/>
      <c r="EX31" s="430"/>
      <c r="EY31" s="430"/>
      <c r="EZ31" s="430"/>
      <c r="FA31" s="430"/>
      <c r="FB31" s="430"/>
      <c r="FC31" s="430"/>
      <c r="FD31" s="430"/>
      <c r="FE31" s="430"/>
      <c r="FF31" s="430"/>
      <c r="FG31" s="430"/>
      <c r="FH31" s="430"/>
      <c r="FI31" s="430"/>
      <c r="FJ31" s="430"/>
      <c r="FK31" s="430"/>
      <c r="FL31" s="430"/>
      <c r="FM31" s="430"/>
      <c r="FN31" s="430"/>
      <c r="FO31" s="430"/>
      <c r="FP31" s="430"/>
      <c r="FQ31" s="430"/>
      <c r="FR31" s="430"/>
      <c r="FS31" s="430"/>
      <c r="FT31" s="430"/>
      <c r="FU31" s="430"/>
      <c r="FV31" s="430"/>
      <c r="FW31" s="430"/>
      <c r="FX31" s="430"/>
      <c r="FY31" s="430"/>
      <c r="FZ31" s="430"/>
      <c r="GA31" s="430"/>
      <c r="GB31" s="430"/>
      <c r="GC31" s="430"/>
      <c r="GD31" s="430"/>
      <c r="GE31" s="430"/>
      <c r="GF31" s="430"/>
      <c r="GG31" s="430"/>
      <c r="GH31" s="430"/>
      <c r="GI31" s="430"/>
      <c r="GJ31" s="430"/>
      <c r="GK31" s="430"/>
      <c r="GL31" s="430"/>
      <c r="GM31" s="430"/>
      <c r="GN31" s="430"/>
      <c r="GO31" s="430"/>
      <c r="GP31" s="430"/>
      <c r="GQ31" s="430"/>
      <c r="GR31" s="430"/>
      <c r="GS31" s="430"/>
      <c r="GT31" s="430"/>
      <c r="GU31" s="430"/>
      <c r="GV31" s="430"/>
    </row>
  </sheetData>
  <sheetProtection algorithmName="SHA-512" hashValue="HIb7TJfKIhl2mJ0fgBYVugYqwi6DhkXHn049GdnI292PsiarlrePpICTlwSHqGMuCFQcELfngx6tf/aw59A5UA==" saltValue="/T89eXgMGZL7eFnR3yQSlg==" spinCount="100000" sheet="1" objects="1" scenarios="1"/>
  <mergeCells count="207">
    <mergeCell ref="B2:D2"/>
    <mergeCell ref="B5:C6"/>
    <mergeCell ref="C7:D7"/>
    <mergeCell ref="C10:D10"/>
    <mergeCell ref="BK5:BL6"/>
    <mergeCell ref="BK29:BL29"/>
    <mergeCell ref="G5:H6"/>
    <mergeCell ref="G29:H29"/>
    <mergeCell ref="I5:J6"/>
    <mergeCell ref="I29:J29"/>
    <mergeCell ref="K5:L6"/>
    <mergeCell ref="K29:L29"/>
    <mergeCell ref="C15:D15"/>
    <mergeCell ref="C19:D19"/>
    <mergeCell ref="C22:D22"/>
    <mergeCell ref="E5:F6"/>
    <mergeCell ref="E29:F29"/>
    <mergeCell ref="S5:T6"/>
    <mergeCell ref="S29:T29"/>
    <mergeCell ref="U5:V6"/>
    <mergeCell ref="U29:V29"/>
    <mergeCell ref="W5:X6"/>
    <mergeCell ref="W29:X29"/>
    <mergeCell ref="M5:N6"/>
    <mergeCell ref="M29:N29"/>
    <mergeCell ref="O5:P6"/>
    <mergeCell ref="O29:P29"/>
    <mergeCell ref="Q5:R6"/>
    <mergeCell ref="Q29:R29"/>
    <mergeCell ref="AE5:AF6"/>
    <mergeCell ref="AE29:AF29"/>
    <mergeCell ref="AG5:AH6"/>
    <mergeCell ref="AG29:AH29"/>
    <mergeCell ref="AI5:AJ6"/>
    <mergeCell ref="AI29:AJ29"/>
    <mergeCell ref="Y5:Z6"/>
    <mergeCell ref="Y29:Z29"/>
    <mergeCell ref="AA5:AB6"/>
    <mergeCell ref="AA29:AB29"/>
    <mergeCell ref="AC5:AD6"/>
    <mergeCell ref="AC29:AD29"/>
    <mergeCell ref="AQ5:AR6"/>
    <mergeCell ref="AQ29:AR29"/>
    <mergeCell ref="AS5:AT6"/>
    <mergeCell ref="AS29:AT29"/>
    <mergeCell ref="AU5:AV6"/>
    <mergeCell ref="AU29:AV29"/>
    <mergeCell ref="AK5:AL6"/>
    <mergeCell ref="AK29:AL29"/>
    <mergeCell ref="AM5:AN6"/>
    <mergeCell ref="AM29:AN29"/>
    <mergeCell ref="AO5:AP6"/>
    <mergeCell ref="AO29:AP29"/>
    <mergeCell ref="BA5:BB6"/>
    <mergeCell ref="BA29:BB29"/>
    <mergeCell ref="BC5:BD6"/>
    <mergeCell ref="BC29:BD29"/>
    <mergeCell ref="BE5:BF6"/>
    <mergeCell ref="BE29:BF29"/>
    <mergeCell ref="AW5:AX6"/>
    <mergeCell ref="AW29:AX29"/>
    <mergeCell ref="AY5:AZ6"/>
    <mergeCell ref="AY29:AZ29"/>
    <mergeCell ref="BO5:BP6"/>
    <mergeCell ref="BO29:BP29"/>
    <mergeCell ref="BQ5:BR6"/>
    <mergeCell ref="BQ29:BR29"/>
    <mergeCell ref="BS5:BT6"/>
    <mergeCell ref="BS29:BT29"/>
    <mergeCell ref="BG5:BH6"/>
    <mergeCell ref="BG29:BH29"/>
    <mergeCell ref="BI5:BJ6"/>
    <mergeCell ref="BI29:BJ29"/>
    <mergeCell ref="BM5:BN6"/>
    <mergeCell ref="BM29:BN29"/>
    <mergeCell ref="CA5:CB6"/>
    <mergeCell ref="CA29:CB29"/>
    <mergeCell ref="CC5:CD6"/>
    <mergeCell ref="CC29:CD29"/>
    <mergeCell ref="CE5:CF6"/>
    <mergeCell ref="CE29:CF29"/>
    <mergeCell ref="BU5:BV6"/>
    <mergeCell ref="BU29:BV29"/>
    <mergeCell ref="BW5:BX6"/>
    <mergeCell ref="BW29:BX29"/>
    <mergeCell ref="BY5:BZ6"/>
    <mergeCell ref="BY29:BZ29"/>
    <mergeCell ref="CM5:CN6"/>
    <mergeCell ref="CM29:CN29"/>
    <mergeCell ref="CO5:CP6"/>
    <mergeCell ref="CO29:CP29"/>
    <mergeCell ref="CQ5:CR6"/>
    <mergeCell ref="CQ29:CR29"/>
    <mergeCell ref="CG5:CH6"/>
    <mergeCell ref="CG29:CH29"/>
    <mergeCell ref="CI5:CJ6"/>
    <mergeCell ref="CI29:CJ29"/>
    <mergeCell ref="CK5:CL6"/>
    <mergeCell ref="CK29:CL29"/>
    <mergeCell ref="CY5:CZ6"/>
    <mergeCell ref="CY29:CZ29"/>
    <mergeCell ref="DA5:DB6"/>
    <mergeCell ref="DA29:DB29"/>
    <mergeCell ref="DC5:DD6"/>
    <mergeCell ref="DC29:DD29"/>
    <mergeCell ref="CS5:CT6"/>
    <mergeCell ref="CS29:CT29"/>
    <mergeCell ref="CU5:CV6"/>
    <mergeCell ref="CU29:CV29"/>
    <mergeCell ref="CW5:CX6"/>
    <mergeCell ref="CW29:CX29"/>
    <mergeCell ref="DK5:DL6"/>
    <mergeCell ref="DK29:DL29"/>
    <mergeCell ref="DM5:DN6"/>
    <mergeCell ref="DM29:DN29"/>
    <mergeCell ref="DO5:DP6"/>
    <mergeCell ref="DO29:DP29"/>
    <mergeCell ref="DE5:DF6"/>
    <mergeCell ref="DE29:DF29"/>
    <mergeCell ref="DG5:DH6"/>
    <mergeCell ref="DG29:DH29"/>
    <mergeCell ref="DI5:DJ6"/>
    <mergeCell ref="DI29:DJ29"/>
    <mergeCell ref="DW5:DX6"/>
    <mergeCell ref="DW29:DX29"/>
    <mergeCell ref="DY5:DZ6"/>
    <mergeCell ref="DY29:DZ29"/>
    <mergeCell ref="EA5:EB6"/>
    <mergeCell ref="EA29:EB29"/>
    <mergeCell ref="DQ5:DR6"/>
    <mergeCell ref="DQ29:DR29"/>
    <mergeCell ref="DS5:DT6"/>
    <mergeCell ref="DS29:DT29"/>
    <mergeCell ref="DU5:DV6"/>
    <mergeCell ref="DU29:DV29"/>
    <mergeCell ref="EI5:EJ6"/>
    <mergeCell ref="EI29:EJ29"/>
    <mergeCell ref="EK5:EL6"/>
    <mergeCell ref="EK29:EL29"/>
    <mergeCell ref="EM5:EN6"/>
    <mergeCell ref="EM29:EN29"/>
    <mergeCell ref="EC5:ED6"/>
    <mergeCell ref="EC29:ED29"/>
    <mergeCell ref="EE5:EF6"/>
    <mergeCell ref="EE29:EF29"/>
    <mergeCell ref="EG5:EH6"/>
    <mergeCell ref="EG29:EH29"/>
    <mergeCell ref="EU5:EV6"/>
    <mergeCell ref="EU29:EV29"/>
    <mergeCell ref="EW5:EX6"/>
    <mergeCell ref="EW29:EX29"/>
    <mergeCell ref="EY5:EZ6"/>
    <mergeCell ref="EY29:EZ29"/>
    <mergeCell ref="EO5:EP6"/>
    <mergeCell ref="EO29:EP29"/>
    <mergeCell ref="EQ5:ER6"/>
    <mergeCell ref="EQ29:ER29"/>
    <mergeCell ref="ES5:ET6"/>
    <mergeCell ref="ES29:ET29"/>
    <mergeCell ref="FG5:FH6"/>
    <mergeCell ref="FG29:FH29"/>
    <mergeCell ref="FI5:FJ6"/>
    <mergeCell ref="FI29:FJ29"/>
    <mergeCell ref="FK5:FL6"/>
    <mergeCell ref="FK29:FL29"/>
    <mergeCell ref="FA5:FB6"/>
    <mergeCell ref="FA29:FB29"/>
    <mergeCell ref="FC5:FD6"/>
    <mergeCell ref="FC29:FD29"/>
    <mergeCell ref="FE5:FF6"/>
    <mergeCell ref="FE29:FF29"/>
    <mergeCell ref="FS5:FT6"/>
    <mergeCell ref="FS29:FT29"/>
    <mergeCell ref="FU5:FV6"/>
    <mergeCell ref="FU29:FV29"/>
    <mergeCell ref="FW5:FX6"/>
    <mergeCell ref="FW29:FX29"/>
    <mergeCell ref="FM5:FN6"/>
    <mergeCell ref="FM29:FN29"/>
    <mergeCell ref="FO5:FP6"/>
    <mergeCell ref="FO29:FP29"/>
    <mergeCell ref="FQ5:FR6"/>
    <mergeCell ref="FQ29:FR29"/>
    <mergeCell ref="GE5:GF6"/>
    <mergeCell ref="GE29:GF29"/>
    <mergeCell ref="GG5:GH6"/>
    <mergeCell ref="GG29:GH29"/>
    <mergeCell ref="GI5:GJ6"/>
    <mergeCell ref="GI29:GJ29"/>
    <mergeCell ref="FY5:FZ6"/>
    <mergeCell ref="FY29:FZ29"/>
    <mergeCell ref="GA5:GB6"/>
    <mergeCell ref="GA29:GB29"/>
    <mergeCell ref="GC5:GD6"/>
    <mergeCell ref="GC29:GD29"/>
    <mergeCell ref="GQ5:GR6"/>
    <mergeCell ref="GQ29:GR29"/>
    <mergeCell ref="GS5:GT6"/>
    <mergeCell ref="GS29:GT29"/>
    <mergeCell ref="GU5:GV6"/>
    <mergeCell ref="GU29:GV29"/>
    <mergeCell ref="GK5:GL6"/>
    <mergeCell ref="GK29:GL29"/>
    <mergeCell ref="GM5:GN6"/>
    <mergeCell ref="GM29:GN29"/>
    <mergeCell ref="GO5:GP6"/>
    <mergeCell ref="GO29:GP29"/>
  </mergeCells>
  <dataValidations count="7">
    <dataValidation type="list" allowBlank="1" showInputMessage="1" showErrorMessage="1" sqref="BM17 CU17 EQ17" xr:uid="{C2E942F0-818F-FE4D-AEDD-C5955589B60E}">
      <formula1>"Yes, No, Implied Yes, Unknown"</formula1>
    </dataValidation>
    <dataValidation type="list" allowBlank="1" showInputMessage="1" showErrorMessage="1" sqref="BM13 CU13 EQ13" xr:uid="{AA0541BD-47AD-8B42-81A9-F31AFF7DE7AB}">
      <formula1>"&lt; 30 days, 30-90 days, &gt; 90 days, Unknown"</formula1>
    </dataValidation>
    <dataValidation type="list" allowBlank="1" showInputMessage="1" showErrorMessage="1" sqref="BM24 CU24 EQ24" xr:uid="{D0A86744-D31A-B842-8610-8D2739C24F8E}">
      <formula1>"&gt; 5 years, 3-5 years, &lt; 1 year, Unknown"</formula1>
    </dataValidation>
    <dataValidation type="list" allowBlank="1" showInputMessage="1" showErrorMessage="1" sqref="BM25 BM11:BM12 BM18 BM20:BM21 BM16 CU25 CU11:CU12 CU20:CU21 CU18 CU16 EQ25 EQ11:EQ12 EQ20:EQ21 EQ18 EQ16" xr:uid="{7D35FBE5-AB74-524A-ACB3-BC8DBB55BBDC}">
      <formula1>"Yes, No, Unknown"</formula1>
    </dataValidation>
    <dataValidation type="list" allowBlank="1" showInputMessage="1" showErrorMessage="1" sqref="BM23 CU23 EQ23" xr:uid="{4408E53C-50D6-9E41-A3DF-2B0419752A02}">
      <formula1>"Staff specialize,Staff do not specialize,Unknown"</formula1>
    </dataValidation>
    <dataValidation type="list" allowBlank="1" showInputMessage="1" showErrorMessage="1" sqref="BM14 CU14 EQ14" xr:uid="{8C8BB308-39F2-B841-844E-86ED6B40B005}">
      <formula1>"Next bsns day [if requested by deadline],5 bsns days,&gt; 5 bsns days,Unkown"</formula1>
    </dataValidation>
    <dataValidation type="list" allowBlank="1" showInputMessage="1" showErrorMessage="1" sqref="BM8:BM9 CU8:CU9 EQ8:EQ9" xr:uid="{E9BBEAA3-2358-0649-9113-F6BE1A967941}">
      <formula1>"&lt; 2 years, 2-5 years, &gt; 5 years, Unknown"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45ED9-1A24-2949-BD40-B800D29BE7D8}">
  <sheetPr>
    <tabColor rgb="FF00B050"/>
  </sheetPr>
  <dimension ref="A1:M112"/>
  <sheetViews>
    <sheetView showGridLines="0" zoomScale="130" zoomScaleNormal="130" workbookViewId="0">
      <pane xSplit="2" ySplit="8" topLeftCell="C9" activePane="bottomRight" state="frozen"/>
      <selection pane="bottomRight" activeCell="B3" sqref="B3:K3"/>
      <selection pane="bottomLeft" activeCell="A9" sqref="A9"/>
      <selection pane="topRight" activeCell="D1" sqref="D1"/>
    </sheetView>
  </sheetViews>
  <sheetFormatPr defaultColWidth="0" defaultRowHeight="15.75" zeroHeight="1"/>
  <cols>
    <col min="1" max="1" width="4.875" customWidth="1"/>
    <col min="2" max="2" width="30" customWidth="1"/>
    <col min="3" max="3" width="9.875" style="1" customWidth="1"/>
    <col min="4" max="4" width="6" customWidth="1"/>
    <col min="5" max="5" width="9.875" style="1" customWidth="1"/>
    <col min="6" max="6" width="6" customWidth="1"/>
    <col min="7" max="7" width="9.875" style="1" customWidth="1"/>
    <col min="8" max="8" width="6" customWidth="1"/>
    <col min="9" max="9" width="10.875" hidden="1" customWidth="1"/>
    <col min="10" max="10" width="10.875" style="136" customWidth="1"/>
    <col min="11" max="11" width="0" style="136" hidden="1" customWidth="1"/>
    <col min="12" max="12" width="10.875" style="136" customWidth="1"/>
    <col min="13" max="13" width="11" customWidth="1"/>
    <col min="14" max="16384" width="11" hidden="1"/>
  </cols>
  <sheetData>
    <row r="1" spans="1:12"/>
    <row r="2" spans="1:12"/>
    <row r="3" spans="1:12" ht="18.75">
      <c r="B3" s="523" t="s">
        <v>0</v>
      </c>
      <c r="C3" s="523"/>
      <c r="D3" s="523"/>
      <c r="E3" s="523"/>
      <c r="F3" s="523"/>
      <c r="G3" s="523"/>
      <c r="H3" s="523"/>
      <c r="I3" s="523"/>
      <c r="J3" s="523"/>
      <c r="K3" s="523"/>
    </row>
    <row r="4" spans="1:12">
      <c r="B4" s="1"/>
      <c r="D4" s="1"/>
      <c r="E4" s="524" t="s">
        <v>1</v>
      </c>
      <c r="F4" s="524"/>
      <c r="H4" s="2"/>
      <c r="I4" s="1"/>
    </row>
    <row r="5" spans="1:12">
      <c r="B5" s="1"/>
      <c r="D5" s="1"/>
      <c r="F5" s="1"/>
      <c r="H5" s="1"/>
      <c r="I5" s="1"/>
    </row>
    <row r="6" spans="1:12">
      <c r="B6" s="1"/>
      <c r="C6" s="525" t="s">
        <v>2</v>
      </c>
      <c r="D6" s="525"/>
      <c r="E6" s="525" t="s">
        <v>3</v>
      </c>
      <c r="F6" s="525"/>
      <c r="G6" s="526" t="s">
        <v>4</v>
      </c>
      <c r="H6" s="526"/>
      <c r="I6" s="3"/>
      <c r="J6" s="527" t="s">
        <v>5</v>
      </c>
    </row>
    <row r="7" spans="1:12" ht="16.5">
      <c r="B7" s="1"/>
      <c r="C7" s="528" t="s">
        <v>7</v>
      </c>
      <c r="D7" s="528"/>
      <c r="E7" s="528" t="s">
        <v>8</v>
      </c>
      <c r="F7" s="528"/>
      <c r="G7" s="528" t="s">
        <v>9</v>
      </c>
      <c r="H7" s="528"/>
      <c r="I7" s="3"/>
      <c r="J7" s="527"/>
      <c r="L7" s="137" t="s">
        <v>10</v>
      </c>
    </row>
    <row r="8" spans="1:12">
      <c r="B8" s="1"/>
      <c r="C8" s="522" t="s">
        <v>11</v>
      </c>
      <c r="D8" s="522"/>
      <c r="E8" s="522" t="s">
        <v>11</v>
      </c>
      <c r="F8" s="522"/>
      <c r="G8" s="522" t="s">
        <v>11</v>
      </c>
      <c r="H8" s="522"/>
      <c r="I8" s="3"/>
      <c r="J8" s="527"/>
      <c r="K8" s="137"/>
    </row>
    <row r="9" spans="1:12" ht="3.95" customHeight="1" thickBot="1"/>
    <row r="10" spans="1:12">
      <c r="A10" s="1"/>
      <c r="B10" s="240" t="s">
        <v>48</v>
      </c>
      <c r="C10" s="240">
        <f>Transparency!F31</f>
        <v>82</v>
      </c>
      <c r="D10" s="241"/>
      <c r="E10" s="240">
        <f>Accountability!F34</f>
        <v>12</v>
      </c>
      <c r="F10" s="241"/>
      <c r="G10" s="240">
        <f>Consistency!F27</f>
        <v>40</v>
      </c>
      <c r="H10" s="242"/>
      <c r="I10" s="238">
        <f t="shared" ref="I10:I41" si="0">ROUND((C10*$D$111)+(E10*$F$111)+(G10*$H$111),0)</f>
        <v>41</v>
      </c>
      <c r="J10" s="271">
        <f t="shared" ref="J10:J41" si="1">I10</f>
        <v>41</v>
      </c>
      <c r="K10" s="280">
        <f t="shared" ref="K10:K41" si="2">_xlfn.RANK.EQ(J10,$J$10:$J$109,0)</f>
        <v>35</v>
      </c>
      <c r="L10" s="275">
        <f>'DO NOT CHANGE - BASE'!M10</f>
        <v>35</v>
      </c>
    </row>
    <row r="11" spans="1:12">
      <c r="A11" s="1"/>
      <c r="B11" s="257" t="s">
        <v>35</v>
      </c>
      <c r="C11" s="253">
        <f>Transparency!H31</f>
        <v>81</v>
      </c>
      <c r="D11" s="254"/>
      <c r="E11" s="253">
        <f>Accountability!H34</f>
        <v>47</v>
      </c>
      <c r="F11" s="254"/>
      <c r="G11" s="253">
        <f>Consistency!H27</f>
        <v>25</v>
      </c>
      <c r="H11" s="255"/>
      <c r="I11" s="254">
        <f t="shared" si="0"/>
        <v>47</v>
      </c>
      <c r="J11" s="272">
        <f t="shared" si="1"/>
        <v>47</v>
      </c>
      <c r="K11" s="279">
        <f t="shared" si="2"/>
        <v>19</v>
      </c>
      <c r="L11" s="276">
        <f>'DO NOT CHANGE - BASE'!M11</f>
        <v>22</v>
      </c>
    </row>
    <row r="12" spans="1:12">
      <c r="A12" s="1"/>
      <c r="B12" s="246" t="s">
        <v>23</v>
      </c>
      <c r="C12" s="239">
        <f>Transparency!J31</f>
        <v>65</v>
      </c>
      <c r="D12" s="238"/>
      <c r="E12" s="239">
        <f>Accountability!J34</f>
        <v>42</v>
      </c>
      <c r="F12" s="238"/>
      <c r="G12" s="239">
        <f>Consistency!J27</f>
        <v>60</v>
      </c>
      <c r="H12" s="243"/>
      <c r="I12" s="238">
        <f t="shared" si="0"/>
        <v>55</v>
      </c>
      <c r="J12" s="273">
        <f t="shared" si="1"/>
        <v>55</v>
      </c>
      <c r="K12" s="281">
        <f t="shared" si="2"/>
        <v>10</v>
      </c>
      <c r="L12" s="277">
        <f>'DO NOT CHANGE - BASE'!M12</f>
        <v>10</v>
      </c>
    </row>
    <row r="13" spans="1:12">
      <c r="A13" s="1"/>
      <c r="B13" s="258" t="s">
        <v>18</v>
      </c>
      <c r="C13" s="253">
        <f>Transparency!L31</f>
        <v>72</v>
      </c>
      <c r="D13" s="254"/>
      <c r="E13" s="253">
        <f>Accountability!L34</f>
        <v>36</v>
      </c>
      <c r="F13" s="254"/>
      <c r="G13" s="253">
        <f>Consistency!L27</f>
        <v>75</v>
      </c>
      <c r="H13" s="255"/>
      <c r="I13" s="254">
        <f t="shared" si="0"/>
        <v>61</v>
      </c>
      <c r="J13" s="272">
        <f t="shared" si="1"/>
        <v>61</v>
      </c>
      <c r="K13" s="279">
        <f t="shared" si="2"/>
        <v>5</v>
      </c>
      <c r="L13" s="276">
        <f>'DO NOT CHANGE - BASE'!M13</f>
        <v>5</v>
      </c>
    </row>
    <row r="14" spans="1:12">
      <c r="A14" s="1"/>
      <c r="B14" s="244" t="s">
        <v>40</v>
      </c>
      <c r="C14" s="239">
        <f>Transparency!N31</f>
        <v>67</v>
      </c>
      <c r="D14" s="238"/>
      <c r="E14" s="239">
        <f>Accountability!N34</f>
        <v>20</v>
      </c>
      <c r="F14" s="238"/>
      <c r="G14" s="239">
        <f>Consistency!N27</f>
        <v>50</v>
      </c>
      <c r="H14" s="243"/>
      <c r="I14" s="238">
        <f t="shared" si="0"/>
        <v>44</v>
      </c>
      <c r="J14" s="273">
        <f t="shared" si="1"/>
        <v>44</v>
      </c>
      <c r="K14" s="281">
        <f t="shared" si="2"/>
        <v>26</v>
      </c>
      <c r="L14" s="277">
        <f>'DO NOT CHANGE - BASE'!M14</f>
        <v>27</v>
      </c>
    </row>
    <row r="15" spans="1:12">
      <c r="A15" s="1"/>
      <c r="B15" s="253" t="s">
        <v>39</v>
      </c>
      <c r="C15" s="253">
        <f>Transparency!P31</f>
        <v>55</v>
      </c>
      <c r="D15" s="254"/>
      <c r="E15" s="253">
        <f>Accountability!P34</f>
        <v>29</v>
      </c>
      <c r="F15" s="254"/>
      <c r="G15" s="253">
        <f>Consistency!P27</f>
        <v>50</v>
      </c>
      <c r="H15" s="255"/>
      <c r="I15" s="254">
        <f t="shared" si="0"/>
        <v>44</v>
      </c>
      <c r="J15" s="272">
        <f t="shared" si="1"/>
        <v>44</v>
      </c>
      <c r="K15" s="279">
        <f t="shared" si="2"/>
        <v>26</v>
      </c>
      <c r="L15" s="276">
        <f>'DO NOT CHANGE - BASE'!M15</f>
        <v>26</v>
      </c>
    </row>
    <row r="16" spans="1:12">
      <c r="A16" s="1"/>
      <c r="B16" s="239" t="s">
        <v>52</v>
      </c>
      <c r="C16" s="239">
        <f>Transparency!R31</f>
        <v>58</v>
      </c>
      <c r="D16" s="238"/>
      <c r="E16" s="239">
        <f>Accountability!R34</f>
        <v>19</v>
      </c>
      <c r="F16" s="238"/>
      <c r="G16" s="239">
        <f>Consistency!R27</f>
        <v>45</v>
      </c>
      <c r="H16" s="243"/>
      <c r="I16" s="238">
        <f t="shared" si="0"/>
        <v>39</v>
      </c>
      <c r="J16" s="273">
        <f t="shared" si="1"/>
        <v>39</v>
      </c>
      <c r="K16" s="281">
        <f t="shared" si="2"/>
        <v>38</v>
      </c>
      <c r="L16" s="277">
        <f>'DO NOT CHANGE - BASE'!M16</f>
        <v>39</v>
      </c>
    </row>
    <row r="17" spans="1:12">
      <c r="B17" s="253" t="s">
        <v>103</v>
      </c>
      <c r="C17" s="253">
        <f>Transparency!T31</f>
        <v>32</v>
      </c>
      <c r="D17" s="254"/>
      <c r="E17" s="253">
        <f>Accountability!T34</f>
        <v>15</v>
      </c>
      <c r="F17" s="254"/>
      <c r="G17" s="253">
        <f>Consistency!T27</f>
        <v>15</v>
      </c>
      <c r="H17" s="255"/>
      <c r="I17" s="254">
        <f t="shared" si="0"/>
        <v>19</v>
      </c>
      <c r="J17" s="272">
        <f t="shared" si="1"/>
        <v>19</v>
      </c>
      <c r="K17" s="279">
        <f t="shared" si="2"/>
        <v>90</v>
      </c>
      <c r="L17" s="276">
        <f>'DO NOT CHANGE - BASE'!M17</f>
        <v>90</v>
      </c>
    </row>
    <row r="18" spans="1:12">
      <c r="A18" s="1"/>
      <c r="B18" s="239" t="s">
        <v>75</v>
      </c>
      <c r="C18" s="239">
        <f>Transparency!V31</f>
        <v>67</v>
      </c>
      <c r="D18" s="238"/>
      <c r="E18" s="239">
        <f>Accountability!V34</f>
        <v>15</v>
      </c>
      <c r="F18" s="238"/>
      <c r="G18" s="239">
        <f>Consistency!V27</f>
        <v>25</v>
      </c>
      <c r="H18" s="243"/>
      <c r="I18" s="238">
        <f t="shared" si="0"/>
        <v>32</v>
      </c>
      <c r="J18" s="273">
        <f t="shared" si="1"/>
        <v>32</v>
      </c>
      <c r="K18" s="281">
        <f t="shared" si="2"/>
        <v>62</v>
      </c>
      <c r="L18" s="277">
        <f>'DO NOT CHANGE - BASE'!M18</f>
        <v>62</v>
      </c>
    </row>
    <row r="19" spans="1:12">
      <c r="A19" s="1"/>
      <c r="B19" s="253" t="s">
        <v>107</v>
      </c>
      <c r="C19" s="253">
        <f>Transparency!X31</f>
        <v>22</v>
      </c>
      <c r="D19" s="254"/>
      <c r="E19" s="253">
        <f>Accountability!X34</f>
        <v>10</v>
      </c>
      <c r="F19" s="254"/>
      <c r="G19" s="253">
        <f>Consistency!X27</f>
        <v>15</v>
      </c>
      <c r="H19" s="255"/>
      <c r="I19" s="254">
        <f t="shared" si="0"/>
        <v>15</v>
      </c>
      <c r="J19" s="272">
        <f t="shared" si="1"/>
        <v>15</v>
      </c>
      <c r="K19" s="279">
        <f t="shared" si="2"/>
        <v>94</v>
      </c>
      <c r="L19" s="276">
        <f>'DO NOT CHANGE - BASE'!M19</f>
        <v>94</v>
      </c>
    </row>
    <row r="20" spans="1:12">
      <c r="A20" s="1"/>
      <c r="B20" s="239" t="s">
        <v>77</v>
      </c>
      <c r="C20" s="239">
        <f>Transparency!Z31</f>
        <v>47</v>
      </c>
      <c r="D20" s="238"/>
      <c r="E20" s="239">
        <f>Accountability!Z34</f>
        <v>10</v>
      </c>
      <c r="F20" s="238"/>
      <c r="G20" s="239">
        <f>Consistency!Z27</f>
        <v>40</v>
      </c>
      <c r="H20" s="243"/>
      <c r="I20" s="238">
        <f t="shared" si="0"/>
        <v>31</v>
      </c>
      <c r="J20" s="273">
        <f t="shared" si="1"/>
        <v>31</v>
      </c>
      <c r="K20" s="281">
        <f t="shared" si="2"/>
        <v>63</v>
      </c>
      <c r="L20" s="277">
        <f>'DO NOT CHANGE - BASE'!M20</f>
        <v>64</v>
      </c>
    </row>
    <row r="21" spans="1:12">
      <c r="A21" s="1"/>
      <c r="B21" s="253" t="s">
        <v>31</v>
      </c>
      <c r="C21" s="253">
        <f>Transparency!AB31</f>
        <v>57</v>
      </c>
      <c r="D21" s="254"/>
      <c r="E21" s="253">
        <f>Accountability!AB34</f>
        <v>45</v>
      </c>
      <c r="F21" s="254"/>
      <c r="G21" s="253">
        <f>Consistency!AB27</f>
        <v>45</v>
      </c>
      <c r="H21" s="255"/>
      <c r="I21" s="254">
        <f t="shared" si="0"/>
        <v>48</v>
      </c>
      <c r="J21" s="272">
        <f t="shared" si="1"/>
        <v>48</v>
      </c>
      <c r="K21" s="279">
        <f t="shared" si="2"/>
        <v>18</v>
      </c>
      <c r="L21" s="276">
        <f>'DO NOT CHANGE - BASE'!M21</f>
        <v>18</v>
      </c>
    </row>
    <row r="22" spans="1:12">
      <c r="A22" s="1"/>
      <c r="B22" s="245" t="s">
        <v>34</v>
      </c>
      <c r="C22" s="239">
        <f>Transparency!AD31</f>
        <v>67</v>
      </c>
      <c r="D22" s="238"/>
      <c r="E22" s="239">
        <f>Accountability!AD34</f>
        <v>59</v>
      </c>
      <c r="F22" s="238"/>
      <c r="G22" s="239">
        <f>Consistency!AD27</f>
        <v>25</v>
      </c>
      <c r="H22" s="243"/>
      <c r="I22" s="238">
        <f t="shared" si="0"/>
        <v>47</v>
      </c>
      <c r="J22" s="273">
        <f t="shared" si="1"/>
        <v>47</v>
      </c>
      <c r="K22" s="281">
        <f t="shared" si="2"/>
        <v>19</v>
      </c>
      <c r="L22" s="277">
        <f>'DO NOT CHANGE - BASE'!M22</f>
        <v>21</v>
      </c>
    </row>
    <row r="23" spans="1:12">
      <c r="A23" s="1"/>
      <c r="B23" s="256" t="s">
        <v>63</v>
      </c>
      <c r="C23" s="253">
        <f>Transparency!AF31</f>
        <v>49</v>
      </c>
      <c r="D23" s="254"/>
      <c r="E23" s="253">
        <f>Accountability!AF34</f>
        <v>18</v>
      </c>
      <c r="F23" s="254"/>
      <c r="G23" s="253">
        <f>Consistency!AF27</f>
        <v>40</v>
      </c>
      <c r="H23" s="255"/>
      <c r="I23" s="254">
        <f t="shared" si="0"/>
        <v>35</v>
      </c>
      <c r="J23" s="272">
        <f t="shared" si="1"/>
        <v>35</v>
      </c>
      <c r="K23" s="279">
        <f t="shared" si="2"/>
        <v>50</v>
      </c>
      <c r="L23" s="276">
        <f>'DO NOT CHANGE - BASE'!M23</f>
        <v>50</v>
      </c>
    </row>
    <row r="24" spans="1:12">
      <c r="A24" s="1"/>
      <c r="B24" s="245" t="s">
        <v>16</v>
      </c>
      <c r="C24" s="239">
        <f>Transparency!AH31</f>
        <v>87</v>
      </c>
      <c r="D24" s="238"/>
      <c r="E24" s="239">
        <f>Accountability!AH34</f>
        <v>54</v>
      </c>
      <c r="F24" s="238"/>
      <c r="G24" s="239">
        <f>Consistency!AH27</f>
        <v>60</v>
      </c>
      <c r="H24" s="243"/>
      <c r="I24" s="238">
        <f t="shared" si="0"/>
        <v>65</v>
      </c>
      <c r="J24" s="273">
        <f t="shared" si="1"/>
        <v>65</v>
      </c>
      <c r="K24" s="281">
        <f t="shared" si="2"/>
        <v>3</v>
      </c>
      <c r="L24" s="277">
        <f>'DO NOT CHANGE - BASE'!M24</f>
        <v>3</v>
      </c>
    </row>
    <row r="25" spans="1:12">
      <c r="A25" s="1"/>
      <c r="B25" s="256" t="s">
        <v>87</v>
      </c>
      <c r="C25" s="253">
        <f>Transparency!AJ31</f>
        <v>48</v>
      </c>
      <c r="D25" s="254"/>
      <c r="E25" s="253">
        <f>Accountability!AJ34</f>
        <v>10</v>
      </c>
      <c r="F25" s="254"/>
      <c r="G25" s="253">
        <f>Consistency!AJ27</f>
        <v>30</v>
      </c>
      <c r="H25" s="255"/>
      <c r="I25" s="254">
        <f t="shared" si="0"/>
        <v>28</v>
      </c>
      <c r="J25" s="272">
        <f t="shared" si="1"/>
        <v>28</v>
      </c>
      <c r="K25" s="279">
        <f t="shared" si="2"/>
        <v>74</v>
      </c>
      <c r="L25" s="276">
        <f>'DO NOT CHANGE - BASE'!M25</f>
        <v>74</v>
      </c>
    </row>
    <row r="26" spans="1:12">
      <c r="A26" s="1"/>
      <c r="B26" s="245" t="s">
        <v>21</v>
      </c>
      <c r="C26" s="239">
        <f>Transparency!AL31</f>
        <v>66</v>
      </c>
      <c r="D26" s="238"/>
      <c r="E26" s="239">
        <f>Accountability!AL34</f>
        <v>78</v>
      </c>
      <c r="F26" s="238"/>
      <c r="G26" s="239">
        <f>Consistency!AL27</f>
        <v>40</v>
      </c>
      <c r="H26" s="243"/>
      <c r="I26" s="238">
        <f t="shared" si="0"/>
        <v>60</v>
      </c>
      <c r="J26" s="273">
        <f t="shared" si="1"/>
        <v>60</v>
      </c>
      <c r="K26" s="281">
        <f t="shared" si="2"/>
        <v>7</v>
      </c>
      <c r="L26" s="277">
        <f>'DO NOT CHANGE - BASE'!M26</f>
        <v>8</v>
      </c>
    </row>
    <row r="27" spans="1:12" ht="17.100000000000001" customHeight="1">
      <c r="A27" s="1"/>
      <c r="B27" s="256" t="s">
        <v>58</v>
      </c>
      <c r="C27" s="253">
        <f>Transparency!AN31</f>
        <v>43</v>
      </c>
      <c r="D27" s="254"/>
      <c r="E27" s="253">
        <f>Accountability!AN34</f>
        <v>52</v>
      </c>
      <c r="F27" s="254"/>
      <c r="G27" s="253">
        <f>Consistency!AN27</f>
        <v>20</v>
      </c>
      <c r="H27" s="255"/>
      <c r="I27" s="254">
        <f t="shared" si="0"/>
        <v>37</v>
      </c>
      <c r="J27" s="272">
        <f t="shared" si="1"/>
        <v>37</v>
      </c>
      <c r="K27" s="279">
        <f t="shared" si="2"/>
        <v>44</v>
      </c>
      <c r="L27" s="276">
        <f>'DO NOT CHANGE - BASE'!M27</f>
        <v>45</v>
      </c>
    </row>
    <row r="28" spans="1:12" ht="17.100000000000001" customHeight="1">
      <c r="A28" s="1"/>
      <c r="B28" s="245" t="s">
        <v>109</v>
      </c>
      <c r="C28" s="239">
        <f>Transparency!AP31</f>
        <v>7</v>
      </c>
      <c r="D28" s="238"/>
      <c r="E28" s="239">
        <f>Accountability!AP34</f>
        <v>9</v>
      </c>
      <c r="F28" s="238"/>
      <c r="G28" s="239">
        <f>Consistency!AP27</f>
        <v>20</v>
      </c>
      <c r="H28" s="243"/>
      <c r="I28" s="238">
        <f t="shared" si="0"/>
        <v>13</v>
      </c>
      <c r="J28" s="273">
        <f t="shared" si="1"/>
        <v>13</v>
      </c>
      <c r="K28" s="281">
        <f t="shared" si="2"/>
        <v>96</v>
      </c>
      <c r="L28" s="277">
        <f>'DO NOT CHANGE - BASE'!M28</f>
        <v>96</v>
      </c>
    </row>
    <row r="29" spans="1:12">
      <c r="A29" s="1"/>
      <c r="B29" s="262" t="s">
        <v>70</v>
      </c>
      <c r="C29" s="253">
        <f>Transparency!AR31</f>
        <v>49</v>
      </c>
      <c r="D29" s="254"/>
      <c r="E29" s="253">
        <f>Accountability!AR34</f>
        <v>17</v>
      </c>
      <c r="F29" s="254"/>
      <c r="G29" s="253">
        <f>Consistency!AR27</f>
        <v>40</v>
      </c>
      <c r="H29" s="255"/>
      <c r="I29" s="254">
        <f t="shared" si="0"/>
        <v>34</v>
      </c>
      <c r="J29" s="272">
        <f t="shared" si="1"/>
        <v>34</v>
      </c>
      <c r="K29" s="279">
        <f t="shared" si="2"/>
        <v>56</v>
      </c>
      <c r="L29" s="276">
        <f>'DO NOT CHANGE - BASE'!M29</f>
        <v>57</v>
      </c>
    </row>
    <row r="30" spans="1:12">
      <c r="A30" s="1"/>
      <c r="B30" s="247" t="s">
        <v>104</v>
      </c>
      <c r="C30" s="239">
        <f>Transparency!AT31</f>
        <v>22</v>
      </c>
      <c r="D30" s="238"/>
      <c r="E30" s="239">
        <f>Accountability!AT34</f>
        <v>7</v>
      </c>
      <c r="F30" s="238"/>
      <c r="G30" s="239">
        <f>Consistency!AT27</f>
        <v>25</v>
      </c>
      <c r="H30" s="243"/>
      <c r="I30" s="238">
        <f t="shared" si="0"/>
        <v>18</v>
      </c>
      <c r="J30" s="273">
        <f t="shared" si="1"/>
        <v>18</v>
      </c>
      <c r="K30" s="281">
        <f t="shared" si="2"/>
        <v>91</v>
      </c>
      <c r="L30" s="277">
        <f>'DO NOT CHANGE - BASE'!M30</f>
        <v>91</v>
      </c>
    </row>
    <row r="31" spans="1:12">
      <c r="A31" s="1"/>
      <c r="B31" s="262" t="s">
        <v>59</v>
      </c>
      <c r="C31" s="253">
        <f>Transparency!AV31</f>
        <v>67</v>
      </c>
      <c r="D31" s="254"/>
      <c r="E31" s="253">
        <f>Accountability!AV34</f>
        <v>4</v>
      </c>
      <c r="F31" s="254"/>
      <c r="G31" s="253">
        <f>Consistency!AV27</f>
        <v>45</v>
      </c>
      <c r="H31" s="255"/>
      <c r="I31" s="254">
        <f t="shared" si="0"/>
        <v>36</v>
      </c>
      <c r="J31" s="272">
        <f t="shared" si="1"/>
        <v>36</v>
      </c>
      <c r="K31" s="279">
        <f t="shared" si="2"/>
        <v>46</v>
      </c>
      <c r="L31" s="276">
        <f>'DO NOT CHANGE - BASE'!M31</f>
        <v>46</v>
      </c>
    </row>
    <row r="32" spans="1:12">
      <c r="A32" s="1"/>
      <c r="B32" s="247" t="s">
        <v>30</v>
      </c>
      <c r="C32" s="239">
        <f>Transparency!AX31</f>
        <v>80</v>
      </c>
      <c r="D32" s="238"/>
      <c r="E32" s="239">
        <f>Accountability!AX34</f>
        <v>32</v>
      </c>
      <c r="F32" s="238"/>
      <c r="G32" s="239">
        <f>Consistency!AX27</f>
        <v>50</v>
      </c>
      <c r="H32" s="243"/>
      <c r="I32" s="238">
        <f t="shared" si="0"/>
        <v>51</v>
      </c>
      <c r="J32" s="273">
        <f t="shared" si="1"/>
        <v>51</v>
      </c>
      <c r="K32" s="281">
        <f t="shared" si="2"/>
        <v>17</v>
      </c>
      <c r="L32" s="277">
        <f>'DO NOT CHANGE - BASE'!M32</f>
        <v>17</v>
      </c>
    </row>
    <row r="33" spans="1:12">
      <c r="A33" s="1"/>
      <c r="B33" s="257" t="s">
        <v>106</v>
      </c>
      <c r="C33" s="253">
        <f>Transparency!AZ31</f>
        <v>22</v>
      </c>
      <c r="D33" s="254"/>
      <c r="E33" s="253">
        <f>Accountability!AZ34</f>
        <v>21</v>
      </c>
      <c r="F33" s="254"/>
      <c r="G33" s="253">
        <f>Consistency!AZ27</f>
        <v>10</v>
      </c>
      <c r="H33" s="255"/>
      <c r="I33" s="254">
        <f t="shared" si="0"/>
        <v>17</v>
      </c>
      <c r="J33" s="272">
        <f t="shared" si="1"/>
        <v>17</v>
      </c>
      <c r="K33" s="279">
        <f t="shared" si="2"/>
        <v>93</v>
      </c>
      <c r="L33" s="276">
        <f>'DO NOT CHANGE - BASE'!M33</f>
        <v>93</v>
      </c>
    </row>
    <row r="34" spans="1:12" ht="15.95" customHeight="1">
      <c r="A34" s="1"/>
      <c r="B34" s="267" t="s">
        <v>32</v>
      </c>
      <c r="C34" s="239">
        <f>Transparency!BB31</f>
        <v>68</v>
      </c>
      <c r="D34" s="238"/>
      <c r="E34" s="239">
        <f>Accountability!BB34</f>
        <v>33</v>
      </c>
      <c r="F34" s="238"/>
      <c r="G34" s="239">
        <f>Consistency!BB27</f>
        <v>45</v>
      </c>
      <c r="H34" s="243"/>
      <c r="I34" s="238">
        <f t="shared" si="0"/>
        <v>47</v>
      </c>
      <c r="J34" s="273">
        <f t="shared" si="1"/>
        <v>47</v>
      </c>
      <c r="K34" s="281">
        <f t="shared" si="2"/>
        <v>19</v>
      </c>
      <c r="L34" s="277">
        <f>'DO NOT CHANGE - BASE'!M34</f>
        <v>19</v>
      </c>
    </row>
    <row r="35" spans="1:12">
      <c r="A35" s="1"/>
      <c r="B35" s="268" t="s">
        <v>97</v>
      </c>
      <c r="C35" s="253">
        <f>Transparency!BD31</f>
        <v>50</v>
      </c>
      <c r="D35" s="254"/>
      <c r="E35" s="253">
        <f>Accountability!BD34</f>
        <v>22</v>
      </c>
      <c r="F35" s="254"/>
      <c r="G35" s="253">
        <f>Consistency!BD27</f>
        <v>10</v>
      </c>
      <c r="H35" s="255"/>
      <c r="I35" s="254">
        <f t="shared" si="0"/>
        <v>24</v>
      </c>
      <c r="J35" s="272">
        <f t="shared" si="1"/>
        <v>24</v>
      </c>
      <c r="K35" s="279">
        <f t="shared" si="2"/>
        <v>82</v>
      </c>
      <c r="L35" s="276">
        <f>'DO NOT CHANGE - BASE'!M35</f>
        <v>84</v>
      </c>
    </row>
    <row r="36" spans="1:12">
      <c r="A36" s="1"/>
      <c r="B36" s="251" t="s">
        <v>112</v>
      </c>
      <c r="C36" s="239">
        <f>Transparency!BF31</f>
        <v>7</v>
      </c>
      <c r="D36" s="238"/>
      <c r="E36" s="239">
        <f>Accountability!BF34</f>
        <v>10</v>
      </c>
      <c r="F36" s="238"/>
      <c r="G36" s="239">
        <f>Consistency!BF27</f>
        <v>15</v>
      </c>
      <c r="H36" s="243"/>
      <c r="I36" s="238">
        <f t="shared" si="0"/>
        <v>11</v>
      </c>
      <c r="J36" s="273">
        <f t="shared" si="1"/>
        <v>11</v>
      </c>
      <c r="K36" s="281">
        <f t="shared" si="2"/>
        <v>99</v>
      </c>
      <c r="L36" s="277">
        <f>'DO NOT CHANGE - BASE'!M36</f>
        <v>99</v>
      </c>
    </row>
    <row r="37" spans="1:12">
      <c r="A37" s="1"/>
      <c r="B37" s="256" t="s">
        <v>94</v>
      </c>
      <c r="C37" s="253">
        <f>Transparency!BL31</f>
        <v>32</v>
      </c>
      <c r="D37" s="254"/>
      <c r="E37" s="253">
        <f>Accountability!BL34</f>
        <v>15</v>
      </c>
      <c r="F37" s="254"/>
      <c r="G37" s="253">
        <f>Consistency!BL27</f>
        <v>30</v>
      </c>
      <c r="H37" s="255"/>
      <c r="I37" s="254">
        <f t="shared" si="0"/>
        <v>25</v>
      </c>
      <c r="J37" s="272">
        <f t="shared" si="1"/>
        <v>25</v>
      </c>
      <c r="K37" s="279">
        <f t="shared" si="2"/>
        <v>81</v>
      </c>
      <c r="L37" s="276">
        <f>'DO NOT CHANGE - BASE'!M37</f>
        <v>81</v>
      </c>
    </row>
    <row r="38" spans="1:12">
      <c r="A38" s="1"/>
      <c r="B38" s="251" t="s">
        <v>55</v>
      </c>
      <c r="C38" s="239">
        <f>Transparency!BH31</f>
        <v>45</v>
      </c>
      <c r="D38" s="238"/>
      <c r="E38" s="239">
        <f>Accountability!BH34</f>
        <v>47</v>
      </c>
      <c r="F38" s="238"/>
      <c r="G38" s="239">
        <f>Consistency!BH27</f>
        <v>25</v>
      </c>
      <c r="H38" s="243"/>
      <c r="I38" s="238">
        <f t="shared" si="0"/>
        <v>38</v>
      </c>
      <c r="J38" s="273">
        <f t="shared" si="1"/>
        <v>38</v>
      </c>
      <c r="K38" s="281">
        <f t="shared" si="2"/>
        <v>40</v>
      </c>
      <c r="L38" s="277">
        <f>'DO NOT CHANGE - BASE'!M38</f>
        <v>42</v>
      </c>
    </row>
    <row r="39" spans="1:12" ht="31.5">
      <c r="A39" s="1"/>
      <c r="B39" s="269" t="s">
        <v>81</v>
      </c>
      <c r="C39" s="258">
        <f>Transparency!BJ31</f>
        <v>55</v>
      </c>
      <c r="D39" s="259"/>
      <c r="E39" s="258">
        <f>Accountability!BJ34</f>
        <v>14</v>
      </c>
      <c r="F39" s="259"/>
      <c r="G39" s="258">
        <f>Consistency!BJ27</f>
        <v>30</v>
      </c>
      <c r="H39" s="260"/>
      <c r="I39" s="259">
        <f t="shared" si="0"/>
        <v>31</v>
      </c>
      <c r="J39" s="282">
        <f t="shared" si="1"/>
        <v>31</v>
      </c>
      <c r="K39" s="283">
        <f t="shared" si="2"/>
        <v>63</v>
      </c>
      <c r="L39" s="287">
        <f>'DO NOT CHANGE - BASE'!M39</f>
        <v>68</v>
      </c>
    </row>
    <row r="40" spans="1:12">
      <c r="A40" s="1"/>
      <c r="B40" s="239" t="s">
        <v>14</v>
      </c>
      <c r="C40" s="239">
        <f>Transparency!BN31</f>
        <v>77</v>
      </c>
      <c r="D40" s="238"/>
      <c r="E40" s="239">
        <f>Accountability!BN34</f>
        <v>90</v>
      </c>
      <c r="F40" s="238"/>
      <c r="G40" s="239">
        <f>Consistency!BN27</f>
        <v>45</v>
      </c>
      <c r="H40" s="243"/>
      <c r="I40" s="238">
        <f t="shared" si="0"/>
        <v>69</v>
      </c>
      <c r="J40" s="273">
        <f t="shared" si="1"/>
        <v>69</v>
      </c>
      <c r="K40" s="281">
        <f t="shared" si="2"/>
        <v>1</v>
      </c>
      <c r="L40" s="277">
        <f>'DO NOT CHANGE - BASE'!M40</f>
        <v>1</v>
      </c>
    </row>
    <row r="41" spans="1:12">
      <c r="A41" s="1"/>
      <c r="B41" s="253" t="s">
        <v>44</v>
      </c>
      <c r="C41" s="253">
        <f>Transparency!BP31</f>
        <v>52</v>
      </c>
      <c r="D41" s="254"/>
      <c r="E41" s="253">
        <f>Accountability!BP34</f>
        <v>17</v>
      </c>
      <c r="F41" s="254"/>
      <c r="G41" s="253">
        <f>Consistency!BP27</f>
        <v>60</v>
      </c>
      <c r="H41" s="255"/>
      <c r="I41" s="254">
        <f t="shared" si="0"/>
        <v>43</v>
      </c>
      <c r="J41" s="272">
        <f t="shared" si="1"/>
        <v>43</v>
      </c>
      <c r="K41" s="279">
        <f t="shared" si="2"/>
        <v>31</v>
      </c>
      <c r="L41" s="276">
        <f>'DO NOT CHANGE - BASE'!M41</f>
        <v>31</v>
      </c>
    </row>
    <row r="42" spans="1:12">
      <c r="A42" s="1"/>
      <c r="B42" s="239" t="s">
        <v>19</v>
      </c>
      <c r="C42" s="239">
        <f>Transparency!BR31</f>
        <v>92</v>
      </c>
      <c r="D42" s="238"/>
      <c r="E42" s="239">
        <f>Accountability!BR34</f>
        <v>33</v>
      </c>
      <c r="F42" s="238"/>
      <c r="G42" s="239">
        <f>Consistency!BR27</f>
        <v>65</v>
      </c>
      <c r="H42" s="243"/>
      <c r="I42" s="238">
        <f t="shared" ref="I42:I73" si="3">ROUND((C42*$D$111)+(E42*$F$111)+(G42*$H$111),0)</f>
        <v>61</v>
      </c>
      <c r="J42" s="273">
        <f t="shared" ref="J42:J73" si="4">I42</f>
        <v>61</v>
      </c>
      <c r="K42" s="281">
        <f t="shared" ref="K42:K73" si="5">_xlfn.RANK.EQ(J42,$J$10:$J$109,0)</f>
        <v>5</v>
      </c>
      <c r="L42" s="277">
        <f>'DO NOT CHANGE - BASE'!M42</f>
        <v>6</v>
      </c>
    </row>
    <row r="43" spans="1:12">
      <c r="A43" s="1"/>
      <c r="B43" s="256" t="s">
        <v>47</v>
      </c>
      <c r="C43" s="253">
        <f>Transparency!BT31</f>
        <v>34</v>
      </c>
      <c r="D43" s="254"/>
      <c r="E43" s="253">
        <f>Accountability!BT34</f>
        <v>32</v>
      </c>
      <c r="F43" s="254"/>
      <c r="G43" s="253">
        <f>Consistency!BT27</f>
        <v>55</v>
      </c>
      <c r="H43" s="255"/>
      <c r="I43" s="254">
        <f t="shared" si="3"/>
        <v>42</v>
      </c>
      <c r="J43" s="272">
        <f t="shared" si="4"/>
        <v>42</v>
      </c>
      <c r="K43" s="279">
        <f t="shared" si="5"/>
        <v>34</v>
      </c>
      <c r="L43" s="276">
        <f>'DO NOT CHANGE - BASE'!M43</f>
        <v>34</v>
      </c>
    </row>
    <row r="44" spans="1:12">
      <c r="A44" s="1"/>
      <c r="B44" s="246" t="s">
        <v>22</v>
      </c>
      <c r="C44" s="239">
        <f>Transparency!BV31</f>
        <v>95</v>
      </c>
      <c r="D44" s="238"/>
      <c r="E44" s="239">
        <f>Accountability!BV34</f>
        <v>35</v>
      </c>
      <c r="F44" s="238"/>
      <c r="G44" s="239">
        <f>Consistency!BV27</f>
        <v>55</v>
      </c>
      <c r="H44" s="243"/>
      <c r="I44" s="238">
        <f t="shared" si="3"/>
        <v>58</v>
      </c>
      <c r="J44" s="273">
        <f t="shared" si="4"/>
        <v>58</v>
      </c>
      <c r="K44" s="281">
        <f t="shared" si="5"/>
        <v>9</v>
      </c>
      <c r="L44" s="277">
        <f>'DO NOT CHANGE - BASE'!M44</f>
        <v>9</v>
      </c>
    </row>
    <row r="45" spans="1:12">
      <c r="A45" s="1"/>
      <c r="B45" s="257" t="s">
        <v>93</v>
      </c>
      <c r="C45" s="253">
        <f>Transparency!BX31</f>
        <v>58</v>
      </c>
      <c r="D45" s="254"/>
      <c r="E45" s="253">
        <f>Accountability!BX34</f>
        <v>9</v>
      </c>
      <c r="F45" s="254"/>
      <c r="G45" s="253">
        <f>Consistency!BX27</f>
        <v>20</v>
      </c>
      <c r="H45" s="255"/>
      <c r="I45" s="254">
        <f t="shared" si="3"/>
        <v>26</v>
      </c>
      <c r="J45" s="272">
        <f t="shared" si="4"/>
        <v>26</v>
      </c>
      <c r="K45" s="279">
        <f t="shared" si="5"/>
        <v>77</v>
      </c>
      <c r="L45" s="276">
        <f>'DO NOT CHANGE - BASE'!M45</f>
        <v>80</v>
      </c>
    </row>
    <row r="46" spans="1:12">
      <c r="A46" s="1"/>
      <c r="B46" s="246" t="s">
        <v>111</v>
      </c>
      <c r="C46" s="239">
        <f>Transparency!BZ31</f>
        <v>17</v>
      </c>
      <c r="D46" s="238"/>
      <c r="E46" s="239">
        <f>Accountability!BZ34</f>
        <v>10</v>
      </c>
      <c r="F46" s="238"/>
      <c r="G46" s="239">
        <f>Consistency!BZ27</f>
        <v>10</v>
      </c>
      <c r="H46" s="243"/>
      <c r="I46" s="238">
        <f t="shared" si="3"/>
        <v>12</v>
      </c>
      <c r="J46" s="273">
        <f t="shared" si="4"/>
        <v>12</v>
      </c>
      <c r="K46" s="281">
        <f t="shared" si="5"/>
        <v>97</v>
      </c>
      <c r="L46" s="277">
        <f>'DO NOT CHANGE - BASE'!M46</f>
        <v>98</v>
      </c>
    </row>
    <row r="47" spans="1:12">
      <c r="A47" s="1"/>
      <c r="B47" s="257" t="s">
        <v>68</v>
      </c>
      <c r="C47" s="253">
        <f>Transparency!CB31</f>
        <v>60</v>
      </c>
      <c r="D47" s="254"/>
      <c r="E47" s="253">
        <f>Accountability!CB34</f>
        <v>34</v>
      </c>
      <c r="F47" s="254"/>
      <c r="G47" s="253">
        <f>Consistency!CB27</f>
        <v>20</v>
      </c>
      <c r="H47" s="255"/>
      <c r="I47" s="254">
        <f t="shared" si="3"/>
        <v>35</v>
      </c>
      <c r="J47" s="272">
        <f t="shared" si="4"/>
        <v>35</v>
      </c>
      <c r="K47" s="279">
        <f t="shared" si="5"/>
        <v>50</v>
      </c>
      <c r="L47" s="276">
        <f>'DO NOT CHANGE - BASE'!M47</f>
        <v>55</v>
      </c>
    </row>
    <row r="48" spans="1:12">
      <c r="A48" s="1"/>
      <c r="B48" s="246" t="s">
        <v>57</v>
      </c>
      <c r="C48" s="239">
        <f>Transparency!CD31</f>
        <v>50</v>
      </c>
      <c r="D48" s="238"/>
      <c r="E48" s="239">
        <f>Accountability!CD34</f>
        <v>36</v>
      </c>
      <c r="F48" s="238"/>
      <c r="G48" s="239">
        <f>Consistency!CD27</f>
        <v>30</v>
      </c>
      <c r="H48" s="243"/>
      <c r="I48" s="238">
        <f t="shared" si="3"/>
        <v>37</v>
      </c>
      <c r="J48" s="273">
        <f t="shared" si="4"/>
        <v>37</v>
      </c>
      <c r="K48" s="281">
        <f t="shared" si="5"/>
        <v>44</v>
      </c>
      <c r="L48" s="277">
        <f>'DO NOT CHANGE - BASE'!M48</f>
        <v>44</v>
      </c>
    </row>
    <row r="49" spans="1:12">
      <c r="A49" s="1"/>
      <c r="B49" s="257" t="s">
        <v>25</v>
      </c>
      <c r="C49" s="253">
        <f>Transparency!CF31</f>
        <v>87</v>
      </c>
      <c r="D49" s="254"/>
      <c r="E49" s="253">
        <f>Accountability!CF34</f>
        <v>34</v>
      </c>
      <c r="F49" s="254"/>
      <c r="G49" s="253">
        <f>Consistency!CF27</f>
        <v>50</v>
      </c>
      <c r="H49" s="255"/>
      <c r="I49" s="254">
        <f t="shared" si="3"/>
        <v>54</v>
      </c>
      <c r="J49" s="272">
        <f t="shared" si="4"/>
        <v>54</v>
      </c>
      <c r="K49" s="279">
        <f t="shared" si="5"/>
        <v>12</v>
      </c>
      <c r="L49" s="276">
        <f>'DO NOT CHANGE - BASE'!M49</f>
        <v>12</v>
      </c>
    </row>
    <row r="50" spans="1:12">
      <c r="A50" s="1"/>
      <c r="B50" s="246" t="s">
        <v>60</v>
      </c>
      <c r="C50" s="239">
        <f>Transparency!CH31</f>
        <v>67</v>
      </c>
      <c r="D50" s="238"/>
      <c r="E50" s="239">
        <f>Accountability!CH34</f>
        <v>15</v>
      </c>
      <c r="F50" s="238"/>
      <c r="G50" s="239">
        <f>Consistency!CH27</f>
        <v>35</v>
      </c>
      <c r="H50" s="243"/>
      <c r="I50" s="238">
        <f t="shared" si="3"/>
        <v>36</v>
      </c>
      <c r="J50" s="273">
        <f t="shared" si="4"/>
        <v>36</v>
      </c>
      <c r="K50" s="281">
        <f t="shared" si="5"/>
        <v>46</v>
      </c>
      <c r="L50" s="277">
        <f>'DO NOT CHANGE - BASE'!M50</f>
        <v>47</v>
      </c>
    </row>
    <row r="51" spans="1:12">
      <c r="A51" s="1"/>
      <c r="B51" s="257" t="s">
        <v>73</v>
      </c>
      <c r="C51" s="253">
        <f>Transparency!CJ31</f>
        <v>70</v>
      </c>
      <c r="D51" s="254"/>
      <c r="E51" s="253">
        <f>Accountability!CJ34</f>
        <v>5</v>
      </c>
      <c r="F51" s="254"/>
      <c r="G51" s="253">
        <f>Consistency!CJ27</f>
        <v>35</v>
      </c>
      <c r="H51" s="255"/>
      <c r="I51" s="254">
        <f t="shared" si="3"/>
        <v>33</v>
      </c>
      <c r="J51" s="272">
        <f t="shared" si="4"/>
        <v>33</v>
      </c>
      <c r="K51" s="279">
        <f t="shared" si="5"/>
        <v>59</v>
      </c>
      <c r="L51" s="276">
        <f>'DO NOT CHANGE - BASE'!M51</f>
        <v>60</v>
      </c>
    </row>
    <row r="52" spans="1:12">
      <c r="A52" s="1"/>
      <c r="B52" s="246" t="s">
        <v>100</v>
      </c>
      <c r="C52" s="239">
        <f>Transparency!CL31</f>
        <v>27</v>
      </c>
      <c r="D52" s="238"/>
      <c r="E52" s="239">
        <f>Accountability!CL34</f>
        <v>15</v>
      </c>
      <c r="F52" s="238"/>
      <c r="G52" s="239">
        <f>Consistency!CL27</f>
        <v>25</v>
      </c>
      <c r="H52" s="243"/>
      <c r="I52" s="238">
        <f t="shared" si="3"/>
        <v>22</v>
      </c>
      <c r="J52" s="273">
        <f t="shared" si="4"/>
        <v>22</v>
      </c>
      <c r="K52" s="281">
        <f t="shared" si="5"/>
        <v>87</v>
      </c>
      <c r="L52" s="277">
        <f>'DO NOT CHANGE - BASE'!M52</f>
        <v>87</v>
      </c>
    </row>
    <row r="53" spans="1:12">
      <c r="A53" s="1"/>
      <c r="B53" s="257" t="s">
        <v>102</v>
      </c>
      <c r="C53" s="253">
        <f>Transparency!CN31</f>
        <v>17</v>
      </c>
      <c r="D53" s="254"/>
      <c r="E53" s="253">
        <f>Accountability!CN34</f>
        <v>17</v>
      </c>
      <c r="F53" s="254"/>
      <c r="G53" s="253">
        <f>Consistency!CN27</f>
        <v>25</v>
      </c>
      <c r="H53" s="255"/>
      <c r="I53" s="254">
        <f t="shared" si="3"/>
        <v>20</v>
      </c>
      <c r="J53" s="272">
        <f t="shared" si="4"/>
        <v>20</v>
      </c>
      <c r="K53" s="279">
        <f t="shared" si="5"/>
        <v>89</v>
      </c>
      <c r="L53" s="276">
        <f>'DO NOT CHANGE - BASE'!M53</f>
        <v>89</v>
      </c>
    </row>
    <row r="54" spans="1:12">
      <c r="A54" s="1"/>
      <c r="B54" s="246" t="s">
        <v>72</v>
      </c>
      <c r="C54" s="239">
        <f>Transparency!CP31</f>
        <v>45</v>
      </c>
      <c r="D54" s="238"/>
      <c r="E54" s="239">
        <f>Accountability!CP34</f>
        <v>21</v>
      </c>
      <c r="F54" s="238"/>
      <c r="G54" s="239">
        <f>Consistency!CP27</f>
        <v>35</v>
      </c>
      <c r="H54" s="243"/>
      <c r="I54" s="238">
        <f t="shared" si="3"/>
        <v>33</v>
      </c>
      <c r="J54" s="273">
        <f t="shared" si="4"/>
        <v>33</v>
      </c>
      <c r="K54" s="281">
        <f t="shared" si="5"/>
        <v>59</v>
      </c>
      <c r="L54" s="277">
        <f>'DO NOT CHANGE - BASE'!M54</f>
        <v>59</v>
      </c>
    </row>
    <row r="55" spans="1:12">
      <c r="A55" s="1"/>
      <c r="B55" s="257" t="s">
        <v>88</v>
      </c>
      <c r="C55" s="253">
        <f>Transparency!CR31</f>
        <v>43</v>
      </c>
      <c r="D55" s="254"/>
      <c r="E55" s="253">
        <f>Accountability!CR34</f>
        <v>7</v>
      </c>
      <c r="F55" s="254"/>
      <c r="G55" s="253">
        <f>Consistency!CR27</f>
        <v>35</v>
      </c>
      <c r="H55" s="255"/>
      <c r="I55" s="254">
        <f t="shared" si="3"/>
        <v>27</v>
      </c>
      <c r="J55" s="272">
        <f t="shared" si="4"/>
        <v>27</v>
      </c>
      <c r="K55" s="279">
        <f t="shared" si="5"/>
        <v>75</v>
      </c>
      <c r="L55" s="276">
        <f>'DO NOT CHANGE - BASE'!M55</f>
        <v>75</v>
      </c>
    </row>
    <row r="56" spans="1:12">
      <c r="A56" s="1"/>
      <c r="B56" s="246" t="s">
        <v>67</v>
      </c>
      <c r="C56" s="239">
        <f>Transparency!CT31</f>
        <v>65</v>
      </c>
      <c r="D56" s="238"/>
      <c r="E56" s="239">
        <f>Accountability!CT34</f>
        <v>24</v>
      </c>
      <c r="F56" s="238"/>
      <c r="G56" s="239">
        <f>Consistency!CT27</f>
        <v>25</v>
      </c>
      <c r="H56" s="243"/>
      <c r="I56" s="238">
        <f t="shared" si="3"/>
        <v>35</v>
      </c>
      <c r="J56" s="273">
        <f t="shared" si="4"/>
        <v>35</v>
      </c>
      <c r="K56" s="281">
        <f t="shared" si="5"/>
        <v>50</v>
      </c>
      <c r="L56" s="277">
        <f>'DO NOT CHANGE - BASE'!M56</f>
        <v>54</v>
      </c>
    </row>
    <row r="57" spans="1:12">
      <c r="A57" s="1"/>
      <c r="B57" s="261" t="s">
        <v>37</v>
      </c>
      <c r="C57" s="253">
        <f>Transparency!CV31</f>
        <v>47</v>
      </c>
      <c r="D57" s="254"/>
      <c r="E57" s="253">
        <f>Accountability!CV34</f>
        <v>32</v>
      </c>
      <c r="F57" s="254"/>
      <c r="G57" s="253">
        <f>Consistency!CV27</f>
        <v>55</v>
      </c>
      <c r="H57" s="255"/>
      <c r="I57" s="254">
        <f t="shared" si="3"/>
        <v>45</v>
      </c>
      <c r="J57" s="272">
        <f t="shared" si="4"/>
        <v>45</v>
      </c>
      <c r="K57" s="279">
        <f t="shared" si="5"/>
        <v>24</v>
      </c>
      <c r="L57" s="276">
        <f>'DO NOT CHANGE - BASE'!M57</f>
        <v>24</v>
      </c>
    </row>
    <row r="58" spans="1:12">
      <c r="A58" s="1"/>
      <c r="B58" s="250" t="s">
        <v>96</v>
      </c>
      <c r="C58" s="239">
        <f>Transparency!CX31</f>
        <v>32</v>
      </c>
      <c r="D58" s="238"/>
      <c r="E58" s="239">
        <f>Accountability!CX34</f>
        <v>17</v>
      </c>
      <c r="F58" s="238"/>
      <c r="G58" s="239">
        <f>Consistency!CX27</f>
        <v>25</v>
      </c>
      <c r="H58" s="243"/>
      <c r="I58" s="238">
        <f t="shared" si="3"/>
        <v>24</v>
      </c>
      <c r="J58" s="273">
        <f t="shared" si="4"/>
        <v>24</v>
      </c>
      <c r="K58" s="281">
        <f t="shared" si="5"/>
        <v>82</v>
      </c>
      <c r="L58" s="277">
        <f>'DO NOT CHANGE - BASE'!M58</f>
        <v>83</v>
      </c>
    </row>
    <row r="59" spans="1:12">
      <c r="A59" s="1"/>
      <c r="B59" s="261" t="s">
        <v>89</v>
      </c>
      <c r="C59" s="253">
        <f>Transparency!CZ31</f>
        <v>44</v>
      </c>
      <c r="D59" s="254"/>
      <c r="E59" s="253">
        <f>Accountability!CZ34</f>
        <v>16</v>
      </c>
      <c r="F59" s="254"/>
      <c r="G59" s="253">
        <f>Consistency!CZ27</f>
        <v>25</v>
      </c>
      <c r="H59" s="255"/>
      <c r="I59" s="254">
        <f t="shared" si="3"/>
        <v>27</v>
      </c>
      <c r="J59" s="272">
        <f t="shared" si="4"/>
        <v>27</v>
      </c>
      <c r="K59" s="279">
        <f t="shared" si="5"/>
        <v>75</v>
      </c>
      <c r="L59" s="276">
        <f>'DO NOT CHANGE - BASE'!M59</f>
        <v>76</v>
      </c>
    </row>
    <row r="60" spans="1:12">
      <c r="A60" s="1"/>
      <c r="B60" s="245" t="s">
        <v>54</v>
      </c>
      <c r="C60" s="239">
        <f>Transparency!DB31</f>
        <v>48</v>
      </c>
      <c r="D60" s="238"/>
      <c r="E60" s="239">
        <f>Accountability!DB34</f>
        <v>39</v>
      </c>
      <c r="F60" s="238"/>
      <c r="G60" s="239">
        <f>Consistency!DB27</f>
        <v>30</v>
      </c>
      <c r="H60" s="243"/>
      <c r="I60" s="238">
        <f t="shared" si="3"/>
        <v>38</v>
      </c>
      <c r="J60" s="273">
        <f t="shared" si="4"/>
        <v>38</v>
      </c>
      <c r="K60" s="281">
        <f t="shared" si="5"/>
        <v>40</v>
      </c>
      <c r="L60" s="277">
        <f>'DO NOT CHANGE - BASE'!M60</f>
        <v>41</v>
      </c>
    </row>
    <row r="61" spans="1:12">
      <c r="A61" s="1"/>
      <c r="B61" s="256" t="s">
        <v>17</v>
      </c>
      <c r="C61" s="253">
        <f>Transparency!DD31</f>
        <v>57</v>
      </c>
      <c r="D61" s="254"/>
      <c r="E61" s="253">
        <f>Accountability!DD34</f>
        <v>80</v>
      </c>
      <c r="F61" s="254"/>
      <c r="G61" s="253">
        <f>Consistency!DD27</f>
        <v>50</v>
      </c>
      <c r="H61" s="255"/>
      <c r="I61" s="254">
        <f t="shared" si="3"/>
        <v>62</v>
      </c>
      <c r="J61" s="272">
        <f t="shared" si="4"/>
        <v>62</v>
      </c>
      <c r="K61" s="279">
        <f t="shared" si="5"/>
        <v>4</v>
      </c>
      <c r="L61" s="276">
        <f>'DO NOT CHANGE - BASE'!M61</f>
        <v>4</v>
      </c>
    </row>
    <row r="62" spans="1:12">
      <c r="A62" s="1"/>
      <c r="B62" s="245" t="s">
        <v>65</v>
      </c>
      <c r="C62" s="239">
        <f>Transparency!DF31</f>
        <v>67</v>
      </c>
      <c r="D62" s="238"/>
      <c r="E62" s="239">
        <f>Accountability!DF34</f>
        <v>17</v>
      </c>
      <c r="F62" s="238"/>
      <c r="G62" s="239">
        <f>Consistency!DF27</f>
        <v>30</v>
      </c>
      <c r="H62" s="243"/>
      <c r="I62" s="238">
        <f t="shared" si="3"/>
        <v>35</v>
      </c>
      <c r="J62" s="273">
        <f t="shared" si="4"/>
        <v>35</v>
      </c>
      <c r="K62" s="281">
        <f t="shared" si="5"/>
        <v>50</v>
      </c>
      <c r="L62" s="277">
        <f>'DO NOT CHANGE - BASE'!M62</f>
        <v>52</v>
      </c>
    </row>
    <row r="63" spans="1:12">
      <c r="A63" s="1"/>
      <c r="B63" s="256" t="s">
        <v>41</v>
      </c>
      <c r="C63" s="253">
        <f>Transparency!DH31</f>
        <v>57</v>
      </c>
      <c r="D63" s="254"/>
      <c r="E63" s="253">
        <f>Accountability!DH34</f>
        <v>34</v>
      </c>
      <c r="F63" s="254"/>
      <c r="G63" s="253">
        <f>Consistency!DH27</f>
        <v>45</v>
      </c>
      <c r="H63" s="255"/>
      <c r="I63" s="254">
        <f t="shared" si="3"/>
        <v>44</v>
      </c>
      <c r="J63" s="272">
        <f t="shared" si="4"/>
        <v>44</v>
      </c>
      <c r="K63" s="279">
        <f t="shared" si="5"/>
        <v>26</v>
      </c>
      <c r="L63" s="276">
        <f>'DO NOT CHANGE - BASE'!M63</f>
        <v>28</v>
      </c>
    </row>
    <row r="64" spans="1:12">
      <c r="A64" s="1"/>
      <c r="B64" s="245" t="s">
        <v>85</v>
      </c>
      <c r="C64" s="239">
        <f>Transparency!DJ31</f>
        <v>52</v>
      </c>
      <c r="D64" s="238"/>
      <c r="E64" s="239">
        <f>Accountability!DJ34</f>
        <v>17</v>
      </c>
      <c r="F64" s="238"/>
      <c r="G64" s="239">
        <f>Consistency!DJ27</f>
        <v>25</v>
      </c>
      <c r="H64" s="243"/>
      <c r="I64" s="238">
        <f t="shared" si="3"/>
        <v>29</v>
      </c>
      <c r="J64" s="273">
        <f t="shared" si="4"/>
        <v>29</v>
      </c>
      <c r="K64" s="281">
        <f t="shared" si="5"/>
        <v>71</v>
      </c>
      <c r="L64" s="277">
        <f>'DO NOT CHANGE - BASE'!M64</f>
        <v>72</v>
      </c>
    </row>
    <row r="65" spans="1:12">
      <c r="A65" s="1"/>
      <c r="B65" s="256" t="s">
        <v>90</v>
      </c>
      <c r="C65" s="253">
        <f>Transparency!DL31</f>
        <v>32</v>
      </c>
      <c r="D65" s="254"/>
      <c r="E65" s="253">
        <f>Accountability!DL34</f>
        <v>0</v>
      </c>
      <c r="F65" s="254"/>
      <c r="G65" s="253">
        <f>Consistency!DL27</f>
        <v>45</v>
      </c>
      <c r="H65" s="255"/>
      <c r="I65" s="254">
        <f t="shared" si="3"/>
        <v>26</v>
      </c>
      <c r="J65" s="272">
        <f t="shared" si="4"/>
        <v>26</v>
      </c>
      <c r="K65" s="279">
        <f t="shared" si="5"/>
        <v>77</v>
      </c>
      <c r="L65" s="276">
        <f>'DO NOT CHANGE - BASE'!M65</f>
        <v>77</v>
      </c>
    </row>
    <row r="66" spans="1:12">
      <c r="A66" s="1"/>
      <c r="B66" s="245" t="s">
        <v>71</v>
      </c>
      <c r="C66" s="239">
        <f>Transparency!DN31</f>
        <v>60</v>
      </c>
      <c r="D66" s="238"/>
      <c r="E66" s="239">
        <f>Accountability!DN34</f>
        <v>19</v>
      </c>
      <c r="F66" s="238"/>
      <c r="G66" s="239">
        <f>Consistency!DN27</f>
        <v>30</v>
      </c>
      <c r="H66" s="243"/>
      <c r="I66" s="238">
        <f t="shared" si="3"/>
        <v>34</v>
      </c>
      <c r="J66" s="273">
        <f t="shared" si="4"/>
        <v>34</v>
      </c>
      <c r="K66" s="281">
        <f t="shared" si="5"/>
        <v>56</v>
      </c>
      <c r="L66" s="277">
        <f>'DO NOT CHANGE - BASE'!M66</f>
        <v>58</v>
      </c>
    </row>
    <row r="67" spans="1:12">
      <c r="A67" s="1"/>
      <c r="B67" s="256" t="s">
        <v>113</v>
      </c>
      <c r="C67" s="253">
        <f>Transparency!DP31</f>
        <v>4</v>
      </c>
      <c r="D67" s="254"/>
      <c r="E67" s="253">
        <f>Accountability!DP34</f>
        <v>0</v>
      </c>
      <c r="F67" s="254"/>
      <c r="G67" s="253">
        <f>Consistency!DP27</f>
        <v>0</v>
      </c>
      <c r="H67" s="255"/>
      <c r="I67" s="254">
        <f t="shared" si="3"/>
        <v>1</v>
      </c>
      <c r="J67" s="272">
        <f t="shared" si="4"/>
        <v>1</v>
      </c>
      <c r="K67" s="279">
        <f t="shared" si="5"/>
        <v>100</v>
      </c>
      <c r="L67" s="276">
        <f>'DO NOT CHANGE - BASE'!M67</f>
        <v>100</v>
      </c>
    </row>
    <row r="68" spans="1:12">
      <c r="A68" s="1"/>
      <c r="B68" s="245" t="s">
        <v>66</v>
      </c>
      <c r="C68" s="239">
        <f>Transparency!DR31</f>
        <v>55</v>
      </c>
      <c r="D68" s="238"/>
      <c r="E68" s="239">
        <f>Accountability!DR34</f>
        <v>32</v>
      </c>
      <c r="F68" s="238"/>
      <c r="G68" s="239">
        <f>Consistency!DR27</f>
        <v>25</v>
      </c>
      <c r="H68" s="243"/>
      <c r="I68" s="238">
        <f t="shared" si="3"/>
        <v>35</v>
      </c>
      <c r="J68" s="273">
        <f t="shared" si="4"/>
        <v>35</v>
      </c>
      <c r="K68" s="281">
        <f t="shared" si="5"/>
        <v>50</v>
      </c>
      <c r="L68" s="277">
        <f>'DO NOT CHANGE - BASE'!M68</f>
        <v>53</v>
      </c>
    </row>
    <row r="69" spans="1:12">
      <c r="A69" s="1"/>
      <c r="B69" s="256" t="s">
        <v>78</v>
      </c>
      <c r="C69" s="253">
        <f>Transparency!DT31</f>
        <v>37</v>
      </c>
      <c r="D69" s="254"/>
      <c r="E69" s="253">
        <f>Accountability!DT34</f>
        <v>22</v>
      </c>
      <c r="F69" s="254"/>
      <c r="G69" s="253">
        <f>Consistency!DT27</f>
        <v>35</v>
      </c>
      <c r="H69" s="255"/>
      <c r="I69" s="254">
        <f t="shared" si="3"/>
        <v>31</v>
      </c>
      <c r="J69" s="272">
        <f t="shared" si="4"/>
        <v>31</v>
      </c>
      <c r="K69" s="279">
        <f t="shared" si="5"/>
        <v>63</v>
      </c>
      <c r="L69" s="276">
        <f>'DO NOT CHANGE - BASE'!M69</f>
        <v>65</v>
      </c>
    </row>
    <row r="70" spans="1:12">
      <c r="A70" s="1"/>
      <c r="B70" s="245" t="s">
        <v>62</v>
      </c>
      <c r="C70" s="239">
        <f>Transparency!DV31</f>
        <v>87</v>
      </c>
      <c r="D70" s="238"/>
      <c r="E70" s="239">
        <f>Accountability!DV34</f>
        <v>18</v>
      </c>
      <c r="F70" s="238"/>
      <c r="G70" s="239">
        <f>Consistency!DV27</f>
        <v>20</v>
      </c>
      <c r="H70" s="243"/>
      <c r="I70" s="238">
        <f t="shared" si="3"/>
        <v>36</v>
      </c>
      <c r="J70" s="273">
        <f t="shared" si="4"/>
        <v>36</v>
      </c>
      <c r="K70" s="281">
        <f t="shared" si="5"/>
        <v>46</v>
      </c>
      <c r="L70" s="277">
        <f>'DO NOT CHANGE - BASE'!M70</f>
        <v>49</v>
      </c>
    </row>
    <row r="71" spans="1:12">
      <c r="A71" s="1"/>
      <c r="B71" s="256" t="s">
        <v>98</v>
      </c>
      <c r="C71" s="253">
        <f>Transparency!DX31</f>
        <v>40</v>
      </c>
      <c r="D71" s="254"/>
      <c r="E71" s="253">
        <f>Accountability!DX34</f>
        <v>25</v>
      </c>
      <c r="F71" s="254"/>
      <c r="G71" s="253">
        <f>Consistency!DX27</f>
        <v>10</v>
      </c>
      <c r="H71" s="255"/>
      <c r="I71" s="254">
        <f t="shared" si="3"/>
        <v>23</v>
      </c>
      <c r="J71" s="272">
        <f t="shared" si="4"/>
        <v>23</v>
      </c>
      <c r="K71" s="279">
        <f t="shared" si="5"/>
        <v>85</v>
      </c>
      <c r="L71" s="276">
        <f>'DO NOT CHANGE - BASE'!M71</f>
        <v>85</v>
      </c>
    </row>
    <row r="72" spans="1:12">
      <c r="A72" s="1"/>
      <c r="B72" s="245" t="s">
        <v>82</v>
      </c>
      <c r="C72" s="239">
        <f>Transparency!DZ31</f>
        <v>52</v>
      </c>
      <c r="D72" s="238"/>
      <c r="E72" s="239">
        <f>Accountability!DZ34</f>
        <v>22</v>
      </c>
      <c r="F72" s="238"/>
      <c r="G72" s="239">
        <f>Consistency!DZ27</f>
        <v>25</v>
      </c>
      <c r="H72" s="243"/>
      <c r="I72" s="238">
        <f t="shared" si="3"/>
        <v>31</v>
      </c>
      <c r="J72" s="273">
        <f t="shared" si="4"/>
        <v>31</v>
      </c>
      <c r="K72" s="281">
        <f t="shared" si="5"/>
        <v>63</v>
      </c>
      <c r="L72" s="277">
        <f>'DO NOT CHANGE - BASE'!M72</f>
        <v>69</v>
      </c>
    </row>
    <row r="73" spans="1:12">
      <c r="A73" s="1"/>
      <c r="B73" s="256" t="s">
        <v>24</v>
      </c>
      <c r="C73" s="253">
        <f>Transparency!EB31</f>
        <v>74</v>
      </c>
      <c r="D73" s="254"/>
      <c r="E73" s="253">
        <f>Accountability!EB34</f>
        <v>40</v>
      </c>
      <c r="F73" s="254"/>
      <c r="G73" s="253">
        <f>Consistency!EB27</f>
        <v>55</v>
      </c>
      <c r="H73" s="255"/>
      <c r="I73" s="254">
        <f t="shared" si="3"/>
        <v>55</v>
      </c>
      <c r="J73" s="272">
        <f t="shared" si="4"/>
        <v>55</v>
      </c>
      <c r="K73" s="279">
        <f t="shared" si="5"/>
        <v>10</v>
      </c>
      <c r="L73" s="276">
        <f>'DO NOT CHANGE - BASE'!M73</f>
        <v>11</v>
      </c>
    </row>
    <row r="74" spans="1:12">
      <c r="A74" s="1"/>
      <c r="B74" s="245" t="s">
        <v>84</v>
      </c>
      <c r="C74" s="239">
        <f>Transparency!ED31</f>
        <v>49</v>
      </c>
      <c r="D74" s="238"/>
      <c r="E74" s="239">
        <f>Accountability!ED34</f>
        <v>20</v>
      </c>
      <c r="F74" s="238"/>
      <c r="G74" s="239">
        <f>Consistency!ED27</f>
        <v>25</v>
      </c>
      <c r="H74" s="243"/>
      <c r="I74" s="238">
        <f t="shared" ref="I74:I109" si="6">ROUND((C74*$D$111)+(E74*$F$111)+(G74*$H$111),0)</f>
        <v>29</v>
      </c>
      <c r="J74" s="273">
        <f t="shared" ref="J74:J105" si="7">I74</f>
        <v>29</v>
      </c>
      <c r="K74" s="281">
        <f t="shared" ref="K74:K105" si="8">_xlfn.RANK.EQ(J74,$J$10:$J$109,0)</f>
        <v>71</v>
      </c>
      <c r="L74" s="277">
        <f>'DO NOT CHANGE - BASE'!M74</f>
        <v>71</v>
      </c>
    </row>
    <row r="75" spans="1:12">
      <c r="A75" s="1"/>
      <c r="B75" s="258" t="s">
        <v>53</v>
      </c>
      <c r="C75" s="253">
        <f>Transparency!EF31</f>
        <v>65</v>
      </c>
      <c r="D75" s="254"/>
      <c r="E75" s="253">
        <f>Accountability!EF34</f>
        <v>17</v>
      </c>
      <c r="F75" s="254"/>
      <c r="G75" s="253">
        <f>Consistency!EF27</f>
        <v>40</v>
      </c>
      <c r="H75" s="255"/>
      <c r="I75" s="254">
        <f t="shared" si="6"/>
        <v>38</v>
      </c>
      <c r="J75" s="272">
        <f t="shared" si="7"/>
        <v>38</v>
      </c>
      <c r="K75" s="279">
        <f t="shared" si="8"/>
        <v>40</v>
      </c>
      <c r="L75" s="276">
        <f>'DO NOT CHANGE - BASE'!M75</f>
        <v>40</v>
      </c>
    </row>
    <row r="76" spans="1:12">
      <c r="A76" s="1"/>
      <c r="B76" s="244" t="s">
        <v>45</v>
      </c>
      <c r="C76" s="239">
        <f>Transparency!EH31</f>
        <v>39</v>
      </c>
      <c r="D76" s="238"/>
      <c r="E76" s="239">
        <f>Accountability!EH34</f>
        <v>44</v>
      </c>
      <c r="F76" s="238"/>
      <c r="G76" s="239">
        <f>Consistency!EH27</f>
        <v>45</v>
      </c>
      <c r="H76" s="243"/>
      <c r="I76" s="238">
        <f t="shared" si="6"/>
        <v>43</v>
      </c>
      <c r="J76" s="273">
        <f t="shared" si="7"/>
        <v>43</v>
      </c>
      <c r="K76" s="281">
        <f t="shared" si="8"/>
        <v>31</v>
      </c>
      <c r="L76" s="277">
        <f>'DO NOT CHANGE - BASE'!M76</f>
        <v>32</v>
      </c>
    </row>
    <row r="77" spans="1:12">
      <c r="A77" s="1"/>
      <c r="B77" s="262" t="s">
        <v>101</v>
      </c>
      <c r="C77" s="253">
        <f>Transparency!EJ31</f>
        <v>42</v>
      </c>
      <c r="D77" s="254"/>
      <c r="E77" s="253">
        <f>Accountability!EJ34</f>
        <v>10</v>
      </c>
      <c r="F77" s="254"/>
      <c r="G77" s="253">
        <f>Consistency!EJ27</f>
        <v>20</v>
      </c>
      <c r="H77" s="255"/>
      <c r="I77" s="254">
        <f t="shared" si="6"/>
        <v>22</v>
      </c>
      <c r="J77" s="272">
        <f t="shared" si="7"/>
        <v>22</v>
      </c>
      <c r="K77" s="279">
        <f t="shared" si="8"/>
        <v>87</v>
      </c>
      <c r="L77" s="276">
        <f>'DO NOT CHANGE - BASE'!M77</f>
        <v>88</v>
      </c>
    </row>
    <row r="78" spans="1:12">
      <c r="A78" s="1"/>
      <c r="B78" s="239" t="s">
        <v>56</v>
      </c>
      <c r="C78" s="239">
        <f>Transparency!EL31</f>
        <v>58</v>
      </c>
      <c r="D78" s="238"/>
      <c r="E78" s="239">
        <f>Accountability!EL34</f>
        <v>45</v>
      </c>
      <c r="F78" s="238"/>
      <c r="G78" s="239">
        <f>Consistency!EL27</f>
        <v>20</v>
      </c>
      <c r="H78" s="243"/>
      <c r="I78" s="238">
        <f t="shared" si="6"/>
        <v>38</v>
      </c>
      <c r="J78" s="273">
        <f t="shared" si="7"/>
        <v>38</v>
      </c>
      <c r="K78" s="281">
        <f t="shared" si="8"/>
        <v>40</v>
      </c>
      <c r="L78" s="277">
        <f>'DO NOT CHANGE - BASE'!M78</f>
        <v>43</v>
      </c>
    </row>
    <row r="79" spans="1:12">
      <c r="A79" s="1"/>
      <c r="B79" s="253" t="s">
        <v>28</v>
      </c>
      <c r="C79" s="253">
        <f>Transparency!EN31</f>
        <v>75</v>
      </c>
      <c r="D79" s="254"/>
      <c r="E79" s="253">
        <f>Accountability!EN34</f>
        <v>38</v>
      </c>
      <c r="F79" s="254"/>
      <c r="G79" s="253">
        <f>Consistency!EN27</f>
        <v>50</v>
      </c>
      <c r="H79" s="255"/>
      <c r="I79" s="254">
        <f t="shared" si="6"/>
        <v>52</v>
      </c>
      <c r="J79" s="272">
        <f t="shared" si="7"/>
        <v>52</v>
      </c>
      <c r="K79" s="279">
        <f t="shared" si="8"/>
        <v>14</v>
      </c>
      <c r="L79" s="276">
        <f>'DO NOT CHANGE - BASE'!M79</f>
        <v>15</v>
      </c>
    </row>
    <row r="80" spans="1:12">
      <c r="A80" s="1"/>
      <c r="B80" s="239" t="s">
        <v>26</v>
      </c>
      <c r="C80" s="239">
        <f>Transparency!EP31</f>
        <v>67</v>
      </c>
      <c r="D80" s="238"/>
      <c r="E80" s="239">
        <f>Accountability!EP34</f>
        <v>55</v>
      </c>
      <c r="F80" s="238"/>
      <c r="G80" s="239">
        <f>Consistency!EP27</f>
        <v>45</v>
      </c>
      <c r="H80" s="243"/>
      <c r="I80" s="238">
        <f t="shared" si="6"/>
        <v>54</v>
      </c>
      <c r="J80" s="273">
        <f t="shared" si="7"/>
        <v>54</v>
      </c>
      <c r="K80" s="281">
        <f t="shared" si="8"/>
        <v>12</v>
      </c>
      <c r="L80" s="277">
        <f>'DO NOT CHANGE - BASE'!M80</f>
        <v>13</v>
      </c>
    </row>
    <row r="81" spans="1:12">
      <c r="A81" s="1"/>
      <c r="B81" s="253" t="s">
        <v>29</v>
      </c>
      <c r="C81" s="253">
        <f>Transparency!ER31</f>
        <v>70</v>
      </c>
      <c r="D81" s="254"/>
      <c r="E81" s="253">
        <f>Accountability!ER34</f>
        <v>48</v>
      </c>
      <c r="F81" s="254"/>
      <c r="G81" s="253">
        <f>Consistency!ER27</f>
        <v>45</v>
      </c>
      <c r="H81" s="255"/>
      <c r="I81" s="254">
        <f t="shared" si="6"/>
        <v>52</v>
      </c>
      <c r="J81" s="272">
        <f t="shared" si="7"/>
        <v>52</v>
      </c>
      <c r="K81" s="279">
        <f t="shared" si="8"/>
        <v>14</v>
      </c>
      <c r="L81" s="276">
        <f>'DO NOT CHANGE - BASE'!M81</f>
        <v>16</v>
      </c>
    </row>
    <row r="82" spans="1:12">
      <c r="A82" s="1"/>
      <c r="B82" s="246" t="s">
        <v>83</v>
      </c>
      <c r="C82" s="239">
        <f>Transparency!ET31</f>
        <v>42</v>
      </c>
      <c r="D82" s="238"/>
      <c r="E82" s="239">
        <f>Accountability!ET34</f>
        <v>9</v>
      </c>
      <c r="F82" s="238"/>
      <c r="G82" s="239">
        <f>Consistency!ET27</f>
        <v>40</v>
      </c>
      <c r="H82" s="243"/>
      <c r="I82" s="238">
        <f t="shared" si="6"/>
        <v>30</v>
      </c>
      <c r="J82" s="273">
        <f t="shared" si="7"/>
        <v>30</v>
      </c>
      <c r="K82" s="281">
        <f t="shared" si="8"/>
        <v>70</v>
      </c>
      <c r="L82" s="277">
        <f>'DO NOT CHANGE - BASE'!M82</f>
        <v>70</v>
      </c>
    </row>
    <row r="83" spans="1:12">
      <c r="A83" s="1"/>
      <c r="B83" s="257" t="s">
        <v>36</v>
      </c>
      <c r="C83" s="253">
        <f>Transparency!EV31</f>
        <v>65</v>
      </c>
      <c r="D83" s="254"/>
      <c r="E83" s="253">
        <f>Accountability!EV34</f>
        <v>34</v>
      </c>
      <c r="F83" s="254"/>
      <c r="G83" s="253">
        <f>Consistency!EV27</f>
        <v>45</v>
      </c>
      <c r="H83" s="255"/>
      <c r="I83" s="254">
        <f t="shared" si="6"/>
        <v>46</v>
      </c>
      <c r="J83" s="272">
        <f t="shared" si="7"/>
        <v>46</v>
      </c>
      <c r="K83" s="279">
        <f t="shared" si="8"/>
        <v>23</v>
      </c>
      <c r="L83" s="276">
        <f>'DO NOT CHANGE - BASE'!M83</f>
        <v>23</v>
      </c>
    </row>
    <row r="84" spans="1:12">
      <c r="A84" s="1"/>
      <c r="B84" s="246" t="s">
        <v>33</v>
      </c>
      <c r="C84" s="239">
        <f>Transparency!EX31</f>
        <v>72</v>
      </c>
      <c r="D84" s="238"/>
      <c r="E84" s="239">
        <f>Accountability!EX34</f>
        <v>44</v>
      </c>
      <c r="F84" s="238"/>
      <c r="G84" s="239">
        <f>Consistency!EX27</f>
        <v>35</v>
      </c>
      <c r="H84" s="243"/>
      <c r="I84" s="238">
        <f t="shared" si="6"/>
        <v>47</v>
      </c>
      <c r="J84" s="273">
        <f t="shared" si="7"/>
        <v>47</v>
      </c>
      <c r="K84" s="281">
        <f t="shared" si="8"/>
        <v>19</v>
      </c>
      <c r="L84" s="277">
        <f>'DO NOT CHANGE - BASE'!M84</f>
        <v>20</v>
      </c>
    </row>
    <row r="85" spans="1:12">
      <c r="A85" s="1"/>
      <c r="B85" s="258" t="s">
        <v>80</v>
      </c>
      <c r="C85" s="253">
        <f>Transparency!EZ31</f>
        <v>58</v>
      </c>
      <c r="D85" s="254"/>
      <c r="E85" s="253">
        <f>Accountability!EZ34</f>
        <v>14</v>
      </c>
      <c r="F85" s="254"/>
      <c r="G85" s="253">
        <f>Consistency!EZ27</f>
        <v>30</v>
      </c>
      <c r="H85" s="255"/>
      <c r="I85" s="254">
        <f t="shared" si="6"/>
        <v>31</v>
      </c>
      <c r="J85" s="272">
        <f t="shared" si="7"/>
        <v>31</v>
      </c>
      <c r="K85" s="279">
        <f t="shared" si="8"/>
        <v>63</v>
      </c>
      <c r="L85" s="276">
        <f>'DO NOT CHANGE - BASE'!M85</f>
        <v>67</v>
      </c>
    </row>
    <row r="86" spans="1:12">
      <c r="A86" s="1"/>
      <c r="B86" s="239" t="s">
        <v>15</v>
      </c>
      <c r="C86" s="239">
        <f>Transparency!FB31</f>
        <v>85</v>
      </c>
      <c r="D86" s="238"/>
      <c r="E86" s="239">
        <f>Accountability!FB34</f>
        <v>70</v>
      </c>
      <c r="F86" s="238"/>
      <c r="G86" s="239">
        <f>Consistency!FB27</f>
        <v>55</v>
      </c>
      <c r="H86" s="243"/>
      <c r="I86" s="238">
        <f t="shared" si="6"/>
        <v>68</v>
      </c>
      <c r="J86" s="273">
        <f t="shared" si="7"/>
        <v>68</v>
      </c>
      <c r="K86" s="281">
        <f t="shared" si="8"/>
        <v>2</v>
      </c>
      <c r="L86" s="277">
        <f>'DO NOT CHANGE - BASE'!M86</f>
        <v>2</v>
      </c>
    </row>
    <row r="87" spans="1:12">
      <c r="A87" s="1"/>
      <c r="B87" s="253" t="s">
        <v>42</v>
      </c>
      <c r="C87" s="253">
        <f>Transparency!FD31</f>
        <v>57</v>
      </c>
      <c r="D87" s="254"/>
      <c r="E87" s="253">
        <f>Accountability!FD34</f>
        <v>38</v>
      </c>
      <c r="F87" s="254"/>
      <c r="G87" s="253">
        <f>Consistency!FD27</f>
        <v>40</v>
      </c>
      <c r="H87" s="255"/>
      <c r="I87" s="254">
        <f t="shared" si="6"/>
        <v>44</v>
      </c>
      <c r="J87" s="272">
        <f t="shared" si="7"/>
        <v>44</v>
      </c>
      <c r="K87" s="279">
        <f t="shared" si="8"/>
        <v>26</v>
      </c>
      <c r="L87" s="276">
        <f>'DO NOT CHANGE - BASE'!M87</f>
        <v>29</v>
      </c>
    </row>
    <row r="88" spans="1:12">
      <c r="A88" s="1"/>
      <c r="B88" s="239" t="s">
        <v>79</v>
      </c>
      <c r="C88" s="239">
        <f>Transparency!FF31</f>
        <v>45</v>
      </c>
      <c r="D88" s="238"/>
      <c r="E88" s="239">
        <f>Accountability!FF34</f>
        <v>17</v>
      </c>
      <c r="F88" s="238"/>
      <c r="G88" s="239">
        <f>Consistency!FF27</f>
        <v>35</v>
      </c>
      <c r="H88" s="243"/>
      <c r="I88" s="238">
        <f t="shared" si="6"/>
        <v>31</v>
      </c>
      <c r="J88" s="273">
        <f t="shared" si="7"/>
        <v>31</v>
      </c>
      <c r="K88" s="281">
        <f t="shared" si="8"/>
        <v>63</v>
      </c>
      <c r="L88" s="277">
        <f>'DO NOT CHANGE - BASE'!M88</f>
        <v>66</v>
      </c>
    </row>
    <row r="89" spans="1:12">
      <c r="A89" s="1"/>
      <c r="B89" s="253" t="s">
        <v>49</v>
      </c>
      <c r="C89" s="253">
        <f>Transparency!FH31</f>
        <v>57</v>
      </c>
      <c r="D89" s="254"/>
      <c r="E89" s="253">
        <f>Accountability!FH34</f>
        <v>21</v>
      </c>
      <c r="F89" s="254"/>
      <c r="G89" s="253">
        <f>Consistency!FH27</f>
        <v>45</v>
      </c>
      <c r="H89" s="255"/>
      <c r="I89" s="254">
        <f t="shared" si="6"/>
        <v>40</v>
      </c>
      <c r="J89" s="272">
        <f t="shared" si="7"/>
        <v>40</v>
      </c>
      <c r="K89" s="279">
        <f t="shared" si="8"/>
        <v>36</v>
      </c>
      <c r="L89" s="276">
        <f>'DO NOT CHANGE - BASE'!M89</f>
        <v>36</v>
      </c>
    </row>
    <row r="90" spans="1:12">
      <c r="A90" s="1"/>
      <c r="B90" s="239" t="s">
        <v>51</v>
      </c>
      <c r="C90" s="239">
        <f>Transparency!FJ31</f>
        <v>59</v>
      </c>
      <c r="D90" s="238"/>
      <c r="E90" s="239">
        <f>Accountability!FJ34</f>
        <v>19</v>
      </c>
      <c r="F90" s="238"/>
      <c r="G90" s="239">
        <f>Consistency!FJ27</f>
        <v>45</v>
      </c>
      <c r="H90" s="243"/>
      <c r="I90" s="238">
        <f t="shared" si="6"/>
        <v>39</v>
      </c>
      <c r="J90" s="273">
        <f t="shared" si="7"/>
        <v>39</v>
      </c>
      <c r="K90" s="281">
        <f t="shared" si="8"/>
        <v>38</v>
      </c>
      <c r="L90" s="277">
        <f>'DO NOT CHANGE - BASE'!M90</f>
        <v>38</v>
      </c>
    </row>
    <row r="91" spans="1:12">
      <c r="A91" s="1"/>
      <c r="B91" s="253" t="s">
        <v>61</v>
      </c>
      <c r="C91" s="253">
        <f>Transparency!FL31</f>
        <v>52</v>
      </c>
      <c r="D91" s="254"/>
      <c r="E91" s="253">
        <f>Accountability!FL34</f>
        <v>36</v>
      </c>
      <c r="F91" s="254"/>
      <c r="G91" s="253">
        <f>Consistency!FL27</f>
        <v>25</v>
      </c>
      <c r="H91" s="255"/>
      <c r="I91" s="254">
        <f t="shared" si="6"/>
        <v>36</v>
      </c>
      <c r="J91" s="272">
        <f t="shared" si="7"/>
        <v>36</v>
      </c>
      <c r="K91" s="279">
        <f t="shared" si="8"/>
        <v>46</v>
      </c>
      <c r="L91" s="276">
        <f>'DO NOT CHANGE - BASE'!M91</f>
        <v>48</v>
      </c>
    </row>
    <row r="92" spans="1:12">
      <c r="A92" s="1"/>
      <c r="B92" s="239" t="s">
        <v>91</v>
      </c>
      <c r="C92" s="239">
        <f>Transparency!FN31</f>
        <v>22</v>
      </c>
      <c r="D92" s="238"/>
      <c r="E92" s="239">
        <f>Accountability!FN34</f>
        <v>14</v>
      </c>
      <c r="F92" s="238"/>
      <c r="G92" s="239">
        <f>Consistency!FN27</f>
        <v>40</v>
      </c>
      <c r="H92" s="243"/>
      <c r="I92" s="238">
        <f t="shared" si="6"/>
        <v>26</v>
      </c>
      <c r="J92" s="273">
        <f t="shared" si="7"/>
        <v>26</v>
      </c>
      <c r="K92" s="281">
        <f t="shared" si="8"/>
        <v>77</v>
      </c>
      <c r="L92" s="277">
        <f>'DO NOT CHANGE - BASE'!M92</f>
        <v>78</v>
      </c>
    </row>
    <row r="93" spans="1:12">
      <c r="A93" s="1"/>
      <c r="B93" s="256" t="s">
        <v>64</v>
      </c>
      <c r="C93" s="253">
        <f>Transparency!FP31</f>
        <v>60</v>
      </c>
      <c r="D93" s="254"/>
      <c r="E93" s="253">
        <f>Accountability!FP34</f>
        <v>22</v>
      </c>
      <c r="F93" s="254"/>
      <c r="G93" s="253">
        <f>Consistency!FP27</f>
        <v>30</v>
      </c>
      <c r="H93" s="255"/>
      <c r="I93" s="254">
        <f t="shared" si="6"/>
        <v>35</v>
      </c>
      <c r="J93" s="272">
        <f t="shared" si="7"/>
        <v>35</v>
      </c>
      <c r="K93" s="279">
        <f t="shared" si="8"/>
        <v>50</v>
      </c>
      <c r="L93" s="276">
        <f>'DO NOT CHANGE - BASE'!M93</f>
        <v>51</v>
      </c>
    </row>
    <row r="94" spans="1:12">
      <c r="A94" s="1"/>
      <c r="B94" s="239" t="s">
        <v>38</v>
      </c>
      <c r="C94" s="239">
        <f>Transparency!FR31</f>
        <v>55</v>
      </c>
      <c r="D94" s="238"/>
      <c r="E94" s="239">
        <f>Accountability!FR34</f>
        <v>43</v>
      </c>
      <c r="F94" s="238"/>
      <c r="G94" s="239">
        <f>Consistency!FR27</f>
        <v>40</v>
      </c>
      <c r="H94" s="243"/>
      <c r="I94" s="238">
        <f t="shared" si="6"/>
        <v>45</v>
      </c>
      <c r="J94" s="273">
        <f t="shared" si="7"/>
        <v>45</v>
      </c>
      <c r="K94" s="281">
        <f t="shared" si="8"/>
        <v>24</v>
      </c>
      <c r="L94" s="277">
        <f>'DO NOT CHANGE - BASE'!M94</f>
        <v>25</v>
      </c>
    </row>
    <row r="95" spans="1:12">
      <c r="A95" s="1"/>
      <c r="B95" s="253" t="s">
        <v>99</v>
      </c>
      <c r="C95" s="253">
        <f>Transparency!FT31</f>
        <v>50</v>
      </c>
      <c r="D95" s="254"/>
      <c r="E95" s="253">
        <f>Accountability!FT34</f>
        <v>19</v>
      </c>
      <c r="F95" s="254"/>
      <c r="G95" s="253">
        <f>Consistency!FT27</f>
        <v>10</v>
      </c>
      <c r="H95" s="255"/>
      <c r="I95" s="254">
        <f t="shared" si="6"/>
        <v>23</v>
      </c>
      <c r="J95" s="272">
        <f t="shared" si="7"/>
        <v>23</v>
      </c>
      <c r="K95" s="279">
        <f t="shared" si="8"/>
        <v>85</v>
      </c>
      <c r="L95" s="276">
        <f>'DO NOT CHANGE - BASE'!M95</f>
        <v>86</v>
      </c>
    </row>
    <row r="96" spans="1:12">
      <c r="A96" s="1"/>
      <c r="B96" s="239" t="s">
        <v>27</v>
      </c>
      <c r="C96" s="239">
        <f>Transparency!FV31</f>
        <v>72</v>
      </c>
      <c r="D96" s="238"/>
      <c r="E96" s="239">
        <f>Accountability!FV34</f>
        <v>33</v>
      </c>
      <c r="F96" s="238"/>
      <c r="G96" s="239">
        <f>Consistency!FV27</f>
        <v>55</v>
      </c>
      <c r="H96" s="243"/>
      <c r="I96" s="238">
        <f t="shared" si="6"/>
        <v>52</v>
      </c>
      <c r="J96" s="273">
        <f t="shared" si="7"/>
        <v>52</v>
      </c>
      <c r="K96" s="281">
        <f t="shared" si="8"/>
        <v>14</v>
      </c>
      <c r="L96" s="277">
        <f>'DO NOT CHANGE - BASE'!M96</f>
        <v>14</v>
      </c>
    </row>
    <row r="97" spans="1:13">
      <c r="A97" s="1"/>
      <c r="B97" s="253" t="s">
        <v>110</v>
      </c>
      <c r="C97" s="253">
        <f>Transparency!FX31</f>
        <v>15</v>
      </c>
      <c r="D97" s="254"/>
      <c r="E97" s="253">
        <f>Accountability!FX34</f>
        <v>12</v>
      </c>
      <c r="F97" s="254"/>
      <c r="G97" s="253">
        <f>Consistency!FX27</f>
        <v>10</v>
      </c>
      <c r="H97" s="255"/>
      <c r="I97" s="254">
        <f t="shared" si="6"/>
        <v>12</v>
      </c>
      <c r="J97" s="272">
        <f t="shared" si="7"/>
        <v>12</v>
      </c>
      <c r="K97" s="279">
        <f t="shared" si="8"/>
        <v>97</v>
      </c>
      <c r="L97" s="276">
        <f>'DO NOT CHANGE - BASE'!M97</f>
        <v>97</v>
      </c>
    </row>
    <row r="98" spans="1:13">
      <c r="A98" s="1"/>
      <c r="B98" s="246" t="s">
        <v>46</v>
      </c>
      <c r="C98" s="239">
        <f>Transparency!FZ31</f>
        <v>67</v>
      </c>
      <c r="D98" s="238"/>
      <c r="E98" s="239">
        <f>Accountability!FZ34</f>
        <v>24</v>
      </c>
      <c r="F98" s="238"/>
      <c r="G98" s="239">
        <f>Consistency!FZ27</f>
        <v>45</v>
      </c>
      <c r="H98" s="243"/>
      <c r="I98" s="238">
        <f t="shared" si="6"/>
        <v>43</v>
      </c>
      <c r="J98" s="273">
        <f t="shared" si="7"/>
        <v>43</v>
      </c>
      <c r="K98" s="281">
        <f t="shared" si="8"/>
        <v>31</v>
      </c>
      <c r="L98" s="277">
        <f>'DO NOT CHANGE - BASE'!M98</f>
        <v>33</v>
      </c>
    </row>
    <row r="99" spans="1:13">
      <c r="A99" s="1"/>
      <c r="B99" s="257" t="s">
        <v>74</v>
      </c>
      <c r="C99" s="253">
        <f>Transparency!GB31</f>
        <v>48</v>
      </c>
      <c r="D99" s="254"/>
      <c r="E99" s="253">
        <f>Accountability!GB34</f>
        <v>30</v>
      </c>
      <c r="F99" s="254"/>
      <c r="G99" s="253">
        <f>Consistency!GB27</f>
        <v>25</v>
      </c>
      <c r="H99" s="255"/>
      <c r="I99" s="254">
        <f t="shared" si="6"/>
        <v>33</v>
      </c>
      <c r="J99" s="272">
        <f t="shared" si="7"/>
        <v>33</v>
      </c>
      <c r="K99" s="279">
        <f t="shared" si="8"/>
        <v>59</v>
      </c>
      <c r="L99" s="276">
        <f>'DO NOT CHANGE - BASE'!M99</f>
        <v>61</v>
      </c>
    </row>
    <row r="100" spans="1:13" ht="31.5">
      <c r="A100" s="1"/>
      <c r="B100" s="267" t="s">
        <v>20</v>
      </c>
      <c r="C100" s="244">
        <f>Transparency!GD31</f>
        <v>86</v>
      </c>
      <c r="D100" s="248"/>
      <c r="E100" s="244">
        <f>Accountability!GD34</f>
        <v>59</v>
      </c>
      <c r="F100" s="248"/>
      <c r="G100" s="244">
        <f>Consistency!GD27</f>
        <v>45</v>
      </c>
      <c r="H100" s="249"/>
      <c r="I100" s="248">
        <f t="shared" si="6"/>
        <v>60</v>
      </c>
      <c r="J100" s="284">
        <f t="shared" si="7"/>
        <v>60</v>
      </c>
      <c r="K100" s="471">
        <f t="shared" si="8"/>
        <v>7</v>
      </c>
      <c r="L100" s="285">
        <f>'DO NOT CHANGE - BASE'!M100</f>
        <v>7</v>
      </c>
    </row>
    <row r="101" spans="1:13">
      <c r="A101" s="1"/>
      <c r="B101" s="257" t="s">
        <v>50</v>
      </c>
      <c r="C101" s="253">
        <f>Transparency!GF31</f>
        <v>62</v>
      </c>
      <c r="D101" s="254"/>
      <c r="E101" s="253">
        <f>Accountability!GF34</f>
        <v>36</v>
      </c>
      <c r="F101" s="254"/>
      <c r="G101" s="253">
        <f>Consistency!GF27</f>
        <v>30</v>
      </c>
      <c r="H101" s="255"/>
      <c r="I101" s="254">
        <f t="shared" si="6"/>
        <v>40</v>
      </c>
      <c r="J101" s="272">
        <f t="shared" si="7"/>
        <v>40</v>
      </c>
      <c r="K101" s="279">
        <f t="shared" si="8"/>
        <v>36</v>
      </c>
      <c r="L101" s="276">
        <f>'DO NOT CHANGE - BASE'!M101</f>
        <v>37</v>
      </c>
    </row>
    <row r="102" spans="1:13">
      <c r="A102" s="1"/>
      <c r="B102" s="246" t="s">
        <v>76</v>
      </c>
      <c r="C102" s="239">
        <f>Transparency!GH31</f>
        <v>32</v>
      </c>
      <c r="D102" s="238"/>
      <c r="E102" s="239">
        <f>Accountability!GH34</f>
        <v>9</v>
      </c>
      <c r="F102" s="238"/>
      <c r="G102" s="239">
        <f>Consistency!GH27</f>
        <v>50</v>
      </c>
      <c r="H102" s="243"/>
      <c r="I102" s="238">
        <f t="shared" si="6"/>
        <v>31</v>
      </c>
      <c r="J102" s="273">
        <f t="shared" si="7"/>
        <v>31</v>
      </c>
      <c r="K102" s="281">
        <f t="shared" si="8"/>
        <v>63</v>
      </c>
      <c r="L102" s="277">
        <f>'DO NOT CHANGE - BASE'!M102</f>
        <v>63</v>
      </c>
    </row>
    <row r="103" spans="1:13">
      <c r="A103" s="1"/>
      <c r="B103" s="257" t="s">
        <v>92</v>
      </c>
      <c r="C103" s="253">
        <f>Transparency!GJ31</f>
        <v>28</v>
      </c>
      <c r="D103" s="254"/>
      <c r="E103" s="253">
        <f>Accountability!GJ34</f>
        <v>19</v>
      </c>
      <c r="F103" s="254"/>
      <c r="G103" s="253">
        <f>Consistency!GJ27</f>
        <v>30</v>
      </c>
      <c r="H103" s="255"/>
      <c r="I103" s="254">
        <f t="shared" si="6"/>
        <v>26</v>
      </c>
      <c r="J103" s="272">
        <f t="shared" si="7"/>
        <v>26</v>
      </c>
      <c r="K103" s="279">
        <f t="shared" si="8"/>
        <v>77</v>
      </c>
      <c r="L103" s="276">
        <f>'DO NOT CHANGE - BASE'!M103</f>
        <v>79</v>
      </c>
    </row>
    <row r="104" spans="1:13">
      <c r="A104" s="1"/>
      <c r="B104" s="246" t="s">
        <v>69</v>
      </c>
      <c r="C104" s="239">
        <f>Transparency!GL31</f>
        <v>42</v>
      </c>
      <c r="D104" s="238"/>
      <c r="E104" s="239">
        <f>Accountability!GL34</f>
        <v>15</v>
      </c>
      <c r="F104" s="238"/>
      <c r="G104" s="239">
        <f>Consistency!GL27</f>
        <v>45</v>
      </c>
      <c r="H104" s="243"/>
      <c r="I104" s="238">
        <f t="shared" si="6"/>
        <v>34</v>
      </c>
      <c r="J104" s="273">
        <f t="shared" si="7"/>
        <v>34</v>
      </c>
      <c r="K104" s="281">
        <f t="shared" si="8"/>
        <v>56</v>
      </c>
      <c r="L104" s="277">
        <f>'DO NOT CHANGE - BASE'!M104</f>
        <v>56</v>
      </c>
    </row>
    <row r="105" spans="1:13">
      <c r="A105" s="1"/>
      <c r="B105" s="257" t="s">
        <v>95</v>
      </c>
      <c r="C105" s="253">
        <f>Transparency!GN31</f>
        <v>22</v>
      </c>
      <c r="D105" s="254"/>
      <c r="E105" s="253">
        <f>Accountability!GN34</f>
        <v>24</v>
      </c>
      <c r="F105" s="254"/>
      <c r="G105" s="253">
        <f>Consistency!GN27</f>
        <v>25</v>
      </c>
      <c r="H105" s="255"/>
      <c r="I105" s="254">
        <f t="shared" si="6"/>
        <v>24</v>
      </c>
      <c r="J105" s="272">
        <f t="shared" si="7"/>
        <v>24</v>
      </c>
      <c r="K105" s="279">
        <f t="shared" si="8"/>
        <v>82</v>
      </c>
      <c r="L105" s="276">
        <f>'DO NOT CHANGE - BASE'!M105</f>
        <v>82</v>
      </c>
    </row>
    <row r="106" spans="1:13">
      <c r="A106" s="1"/>
      <c r="B106" s="246" t="s">
        <v>43</v>
      </c>
      <c r="C106" s="239">
        <f>Transparency!GP31</f>
        <v>57</v>
      </c>
      <c r="D106" s="238"/>
      <c r="E106" s="239">
        <f>Accountability!GP34</f>
        <v>50</v>
      </c>
      <c r="F106" s="238"/>
      <c r="G106" s="239">
        <f>Consistency!GP27</f>
        <v>30</v>
      </c>
      <c r="H106" s="243"/>
      <c r="I106" s="238">
        <f t="shared" si="6"/>
        <v>44</v>
      </c>
      <c r="J106" s="273">
        <f t="shared" ref="J106:J109" si="9">I106</f>
        <v>44</v>
      </c>
      <c r="K106" s="281">
        <f t="shared" ref="K106:K109" si="10">_xlfn.RANK.EQ(J106,$J$10:$J$109,0)</f>
        <v>26</v>
      </c>
      <c r="L106" s="277">
        <f>'DO NOT CHANGE - BASE'!M106</f>
        <v>30</v>
      </c>
    </row>
    <row r="107" spans="1:13">
      <c r="A107" s="1"/>
      <c r="B107" s="257" t="s">
        <v>86</v>
      </c>
      <c r="C107" s="253">
        <f>Transparency!GR31</f>
        <v>78</v>
      </c>
      <c r="D107" s="254"/>
      <c r="E107" s="253">
        <f>Accountability!GR34</f>
        <v>15</v>
      </c>
      <c r="F107" s="254"/>
      <c r="G107" s="253">
        <f>Consistency!GR27</f>
        <v>10</v>
      </c>
      <c r="H107" s="255"/>
      <c r="I107" s="254">
        <f t="shared" si="6"/>
        <v>29</v>
      </c>
      <c r="J107" s="272">
        <f t="shared" si="9"/>
        <v>29</v>
      </c>
      <c r="K107" s="279">
        <f t="shared" si="10"/>
        <v>71</v>
      </c>
      <c r="L107" s="276">
        <f>'DO NOT CHANGE - BASE'!M107</f>
        <v>73</v>
      </c>
    </row>
    <row r="108" spans="1:13">
      <c r="A108" s="1"/>
      <c r="B108" s="246" t="s">
        <v>105</v>
      </c>
      <c r="C108" s="239">
        <f>Transparency!GT31</f>
        <v>27</v>
      </c>
      <c r="D108" s="238"/>
      <c r="E108" s="239">
        <f>Accountability!GT34</f>
        <v>21</v>
      </c>
      <c r="F108" s="238"/>
      <c r="G108" s="239">
        <f>Consistency!GT27</f>
        <v>10</v>
      </c>
      <c r="H108" s="243"/>
      <c r="I108" s="238">
        <f t="shared" si="6"/>
        <v>18</v>
      </c>
      <c r="J108" s="273">
        <f t="shared" si="9"/>
        <v>18</v>
      </c>
      <c r="K108" s="281">
        <f t="shared" si="10"/>
        <v>91</v>
      </c>
      <c r="L108" s="277">
        <f>'DO NOT CHANGE - BASE'!M108</f>
        <v>92</v>
      </c>
    </row>
    <row r="109" spans="1:13" ht="16.5" thickBot="1">
      <c r="A109" s="1"/>
      <c r="B109" s="270" t="s">
        <v>108</v>
      </c>
      <c r="C109" s="264">
        <f>Transparency!GV31</f>
        <v>22</v>
      </c>
      <c r="D109" s="265"/>
      <c r="E109" s="264">
        <f>Accountability!GV34</f>
        <v>10</v>
      </c>
      <c r="F109" s="265"/>
      <c r="G109" s="264">
        <f>Consistency!GV27</f>
        <v>15</v>
      </c>
      <c r="H109" s="266"/>
      <c r="I109" s="254">
        <f t="shared" si="6"/>
        <v>15</v>
      </c>
      <c r="J109" s="274">
        <f t="shared" si="9"/>
        <v>15</v>
      </c>
      <c r="K109" s="286">
        <f t="shared" si="10"/>
        <v>94</v>
      </c>
      <c r="L109" s="278">
        <f>'DO NOT CHANGE - BASE'!M109</f>
        <v>94</v>
      </c>
    </row>
    <row r="110" spans="1:13" ht="3.95" customHeight="1">
      <c r="A110" s="1"/>
      <c r="B110" s="83"/>
    </row>
    <row r="111" spans="1:13" ht="66.95" customHeight="1">
      <c r="B111" s="143" t="s">
        <v>114</v>
      </c>
      <c r="C111" s="143" t="s">
        <v>115</v>
      </c>
      <c r="D111" s="144">
        <v>0.25</v>
      </c>
      <c r="E111" s="143" t="s">
        <v>115</v>
      </c>
      <c r="F111" s="144">
        <v>0.35</v>
      </c>
      <c r="G111" s="143" t="s">
        <v>115</v>
      </c>
      <c r="H111" s="144">
        <v>0.4</v>
      </c>
      <c r="J111" s="521" t="s">
        <v>247</v>
      </c>
      <c r="K111" s="521"/>
      <c r="L111" s="521"/>
      <c r="M111" s="288"/>
    </row>
    <row r="112" spans="1:13">
      <c r="L112" s="149"/>
      <c r="M112" s="142"/>
    </row>
  </sheetData>
  <sheetProtection algorithmName="SHA-512" hashValue="FxCUmcC5x1gNnIl6f6CSJfmEYlpSknLBLz7onW31fMZUC+M+IIxlryU0ymxUIdmCNQQo/bUjDWxGwSeih7u2RQ==" saltValue="gCAHMqotp/e31jN9IrxllA==" spinCount="100000" sheet="1" objects="1" scenarios="1"/>
  <sortState xmlns:xlrd2="http://schemas.microsoft.com/office/spreadsheetml/2017/richdata2" ref="B10:L109">
    <sortCondition ref="B10:B109"/>
  </sortState>
  <mergeCells count="13">
    <mergeCell ref="J111:L111"/>
    <mergeCell ref="E8:F8"/>
    <mergeCell ref="G8:H8"/>
    <mergeCell ref="B3:K3"/>
    <mergeCell ref="E4:F4"/>
    <mergeCell ref="C6:D6"/>
    <mergeCell ref="E6:F6"/>
    <mergeCell ref="G6:H6"/>
    <mergeCell ref="J6:J8"/>
    <mergeCell ref="C7:D7"/>
    <mergeCell ref="E7:F7"/>
    <mergeCell ref="G7:H7"/>
    <mergeCell ref="C8:D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A9761-D62D-1042-BD6C-F8178A29725A}">
  <sheetPr>
    <tabColor rgb="FF00B050"/>
  </sheetPr>
  <dimension ref="A1:N112"/>
  <sheetViews>
    <sheetView showGridLines="0" zoomScale="130" zoomScaleNormal="130" workbookViewId="0">
      <pane xSplit="3" ySplit="8" topLeftCell="D9" activePane="bottomRight" state="frozen"/>
      <selection pane="bottomRight" activeCell="C3" sqref="C3:L3"/>
      <selection pane="bottomLeft" activeCell="A9" sqref="A9"/>
      <selection pane="topRight" activeCell="D1" sqref="D1"/>
    </sheetView>
  </sheetViews>
  <sheetFormatPr defaultColWidth="0" defaultRowHeight="15.75" zeroHeight="1"/>
  <cols>
    <col min="1" max="1" width="4.875" customWidth="1"/>
    <col min="2" max="2" width="7.5" customWidth="1"/>
    <col min="3" max="3" width="29.375" customWidth="1"/>
    <col min="4" max="4" width="9.875" style="1" customWidth="1"/>
    <col min="5" max="5" width="6" customWidth="1"/>
    <col min="6" max="6" width="9.875" style="1" customWidth="1"/>
    <col min="7" max="7" width="6" customWidth="1"/>
    <col min="8" max="8" width="9.875" style="1" customWidth="1"/>
    <col min="9" max="9" width="6" customWidth="1"/>
    <col min="10" max="10" width="10.875" hidden="1" customWidth="1"/>
    <col min="11" max="11" width="10.875" style="136" customWidth="1"/>
    <col min="12" max="12" width="0" style="1" hidden="1" customWidth="1"/>
    <col min="13" max="13" width="10.375" style="136" customWidth="1"/>
    <col min="14" max="14" width="11" customWidth="1"/>
    <col min="15" max="16384" width="11" hidden="1"/>
  </cols>
  <sheetData>
    <row r="1" spans="1:14"/>
    <row r="2" spans="1:14"/>
    <row r="3" spans="1:14" ht="18.75">
      <c r="C3" s="523" t="s">
        <v>0</v>
      </c>
      <c r="D3" s="523"/>
      <c r="E3" s="523"/>
      <c r="F3" s="523"/>
      <c r="G3" s="523"/>
      <c r="H3" s="523"/>
      <c r="I3" s="523"/>
      <c r="J3" s="523"/>
      <c r="K3" s="523"/>
      <c r="L3" s="523"/>
    </row>
    <row r="4" spans="1:14">
      <c r="C4" s="1"/>
      <c r="E4" s="1"/>
      <c r="F4" s="524" t="s">
        <v>1</v>
      </c>
      <c r="G4" s="524"/>
      <c r="I4" s="2"/>
      <c r="J4" s="1"/>
    </row>
    <row r="5" spans="1:14">
      <c r="C5" s="1"/>
      <c r="E5" s="1"/>
      <c r="G5" s="1"/>
      <c r="I5" s="1"/>
      <c r="J5" s="1"/>
    </row>
    <row r="6" spans="1:14">
      <c r="C6" s="1"/>
      <c r="D6" s="525" t="s">
        <v>2</v>
      </c>
      <c r="E6" s="525"/>
      <c r="F6" s="525" t="s">
        <v>3</v>
      </c>
      <c r="G6" s="525"/>
      <c r="H6" s="526" t="s">
        <v>4</v>
      </c>
      <c r="I6" s="526"/>
      <c r="J6" s="3"/>
      <c r="K6" s="527" t="s">
        <v>5</v>
      </c>
    </row>
    <row r="7" spans="1:14" ht="16.5">
      <c r="C7" s="1"/>
      <c r="D7" s="528" t="s">
        <v>7</v>
      </c>
      <c r="E7" s="528"/>
      <c r="F7" s="528" t="s">
        <v>8</v>
      </c>
      <c r="G7" s="528"/>
      <c r="H7" s="528" t="s">
        <v>9</v>
      </c>
      <c r="I7" s="528"/>
      <c r="J7" s="3"/>
      <c r="K7" s="527"/>
      <c r="M7" s="137" t="s">
        <v>10</v>
      </c>
    </row>
    <row r="8" spans="1:14">
      <c r="C8" s="1"/>
      <c r="D8" s="522" t="s">
        <v>11</v>
      </c>
      <c r="E8" s="522"/>
      <c r="F8" s="522" t="s">
        <v>11</v>
      </c>
      <c r="G8" s="522"/>
      <c r="H8" s="522" t="s">
        <v>11</v>
      </c>
      <c r="I8" s="522"/>
      <c r="J8" s="3"/>
      <c r="K8" s="527"/>
      <c r="L8" s="138"/>
    </row>
    <row r="9" spans="1:14" ht="3.95" customHeight="1" thickBot="1"/>
    <row r="10" spans="1:14">
      <c r="A10" s="1"/>
      <c r="B10" s="604" t="s">
        <v>248</v>
      </c>
      <c r="C10" s="332" t="s">
        <v>63</v>
      </c>
      <c r="D10" s="291">
        <f>Transparency!AF31</f>
        <v>49</v>
      </c>
      <c r="E10" s="333"/>
      <c r="F10" s="334">
        <f>Accountability!AF34</f>
        <v>18</v>
      </c>
      <c r="G10" s="333"/>
      <c r="H10" s="334">
        <f>Consistency!AF27</f>
        <v>40</v>
      </c>
      <c r="I10" s="335"/>
      <c r="J10" s="333">
        <f t="shared" ref="J10:J41" si="0">ROUND((D10*$E$111)+(F10*$G$111)+(H10*$I$111),0)</f>
        <v>35</v>
      </c>
      <c r="K10" s="271">
        <f t="shared" ref="K10:K41" si="1">J10</f>
        <v>35</v>
      </c>
      <c r="L10" s="291">
        <f t="shared" ref="L10:L41" si="2">_xlfn.RANK.EQ(K10,$K$10:$K$108,0)</f>
        <v>50</v>
      </c>
      <c r="M10" s="275">
        <f>'DO NOT CHANGE - BASE'!M23</f>
        <v>50</v>
      </c>
    </row>
    <row r="11" spans="1:14">
      <c r="A11" s="1"/>
      <c r="B11" s="605"/>
      <c r="C11" s="256" t="s">
        <v>47</v>
      </c>
      <c r="D11" s="321">
        <f>Transparency!BT31</f>
        <v>34</v>
      </c>
      <c r="E11" s="254"/>
      <c r="F11" s="253">
        <f>Accountability!BT34</f>
        <v>32</v>
      </c>
      <c r="G11" s="254"/>
      <c r="H11" s="253">
        <f>Consistency!BT27</f>
        <v>55</v>
      </c>
      <c r="I11" s="255"/>
      <c r="J11" s="254">
        <f t="shared" si="0"/>
        <v>42</v>
      </c>
      <c r="K11" s="272">
        <f t="shared" si="1"/>
        <v>42</v>
      </c>
      <c r="L11" s="321">
        <f t="shared" si="2"/>
        <v>34</v>
      </c>
      <c r="M11" s="276">
        <f>'DO NOT CHANGE - BASE'!M43</f>
        <v>34</v>
      </c>
    </row>
    <row r="12" spans="1:14">
      <c r="A12" s="1"/>
      <c r="B12" s="605"/>
      <c r="C12" s="246" t="s">
        <v>22</v>
      </c>
      <c r="D12" s="292">
        <f>Transparency!BV31</f>
        <v>95</v>
      </c>
      <c r="E12" s="238"/>
      <c r="F12" s="239">
        <f>Accountability!BV34</f>
        <v>35</v>
      </c>
      <c r="G12" s="238"/>
      <c r="H12" s="239">
        <f>Consistency!BV27</f>
        <v>55</v>
      </c>
      <c r="I12" s="243"/>
      <c r="J12" s="238">
        <f t="shared" si="0"/>
        <v>58</v>
      </c>
      <c r="K12" s="273">
        <f t="shared" si="1"/>
        <v>58</v>
      </c>
      <c r="L12" s="292">
        <f t="shared" si="2"/>
        <v>9</v>
      </c>
      <c r="M12" s="277">
        <f>'DO NOT CHANGE - BASE'!M44</f>
        <v>9</v>
      </c>
    </row>
    <row r="13" spans="1:14">
      <c r="A13" s="1"/>
      <c r="B13" s="605"/>
      <c r="C13" s="256" t="s">
        <v>54</v>
      </c>
      <c r="D13" s="321">
        <f>Transparency!DB31</f>
        <v>48</v>
      </c>
      <c r="E13" s="254"/>
      <c r="F13" s="253">
        <f>Accountability!DB34</f>
        <v>39</v>
      </c>
      <c r="G13" s="254"/>
      <c r="H13" s="253">
        <f>Consistency!DB27</f>
        <v>30</v>
      </c>
      <c r="I13" s="255"/>
      <c r="J13" s="254">
        <f t="shared" si="0"/>
        <v>38</v>
      </c>
      <c r="K13" s="272">
        <f t="shared" si="1"/>
        <v>38</v>
      </c>
      <c r="L13" s="321">
        <f t="shared" si="2"/>
        <v>40</v>
      </c>
      <c r="M13" s="276">
        <f>'DO NOT CHANGE - BASE'!M60</f>
        <v>41</v>
      </c>
    </row>
    <row r="14" spans="1:14">
      <c r="A14" s="1"/>
      <c r="B14" s="605"/>
      <c r="C14" s="245" t="s">
        <v>84</v>
      </c>
      <c r="D14" s="292">
        <f>Transparency!ED31</f>
        <v>49</v>
      </c>
      <c r="E14" s="238"/>
      <c r="F14" s="239">
        <f>Accountability!ED34</f>
        <v>20</v>
      </c>
      <c r="G14" s="238"/>
      <c r="H14" s="239">
        <f>Consistency!ED27</f>
        <v>25</v>
      </c>
      <c r="I14" s="243"/>
      <c r="J14" s="238">
        <f t="shared" si="0"/>
        <v>29</v>
      </c>
      <c r="K14" s="273">
        <f t="shared" si="1"/>
        <v>29</v>
      </c>
      <c r="L14" s="292">
        <f t="shared" si="2"/>
        <v>71</v>
      </c>
      <c r="M14" s="277">
        <f>'DO NOT CHANGE - BASE'!M74</f>
        <v>71</v>
      </c>
    </row>
    <row r="15" spans="1:14">
      <c r="A15" s="1"/>
      <c r="B15" s="605"/>
      <c r="C15" s="256" t="s">
        <v>64</v>
      </c>
      <c r="D15" s="321">
        <f>Transparency!FP31</f>
        <v>60</v>
      </c>
      <c r="E15" s="254"/>
      <c r="F15" s="253">
        <f>Accountability!FP34</f>
        <v>22</v>
      </c>
      <c r="G15" s="254"/>
      <c r="H15" s="253">
        <f>Consistency!FP27</f>
        <v>30</v>
      </c>
      <c r="I15" s="255"/>
      <c r="J15" s="254">
        <f t="shared" si="0"/>
        <v>35</v>
      </c>
      <c r="K15" s="272">
        <f t="shared" si="1"/>
        <v>35</v>
      </c>
      <c r="L15" s="321">
        <f t="shared" si="2"/>
        <v>50</v>
      </c>
      <c r="M15" s="276">
        <f>'DO NOT CHANGE - BASE'!M93</f>
        <v>51</v>
      </c>
    </row>
    <row r="16" spans="1:14" ht="16.5" thickBot="1">
      <c r="A16" s="1"/>
      <c r="B16" s="606"/>
      <c r="C16" s="336" t="s">
        <v>46</v>
      </c>
      <c r="D16" s="320">
        <f>Transparency!FZ31</f>
        <v>67</v>
      </c>
      <c r="E16" s="337"/>
      <c r="F16" s="338">
        <f>Accountability!FZ34</f>
        <v>24</v>
      </c>
      <c r="G16" s="337"/>
      <c r="H16" s="338">
        <f>Consistency!FZ27</f>
        <v>45</v>
      </c>
      <c r="I16" s="339"/>
      <c r="J16" s="337">
        <f t="shared" si="0"/>
        <v>43</v>
      </c>
      <c r="K16" s="380">
        <f t="shared" si="1"/>
        <v>43</v>
      </c>
      <c r="L16" s="320">
        <f t="shared" si="2"/>
        <v>31</v>
      </c>
      <c r="M16" s="379">
        <f>'DO NOT CHANGE - BASE'!M98</f>
        <v>33</v>
      </c>
      <c r="N16" s="237"/>
    </row>
    <row r="17" spans="1:13">
      <c r="A17" s="1"/>
      <c r="B17" s="604" t="s">
        <v>249</v>
      </c>
      <c r="C17" s="340" t="s">
        <v>77</v>
      </c>
      <c r="D17" s="341">
        <f>Transparency!Z31</f>
        <v>47</v>
      </c>
      <c r="E17" s="342"/>
      <c r="F17" s="340">
        <f>Accountability!Z34</f>
        <v>10</v>
      </c>
      <c r="G17" s="342"/>
      <c r="H17" s="340">
        <f>Consistency!Z27</f>
        <v>40</v>
      </c>
      <c r="I17" s="342"/>
      <c r="J17" s="342">
        <f t="shared" si="0"/>
        <v>31</v>
      </c>
      <c r="K17" s="381">
        <f t="shared" si="1"/>
        <v>31</v>
      </c>
      <c r="L17" s="341">
        <f t="shared" si="2"/>
        <v>63</v>
      </c>
      <c r="M17" s="390">
        <f>'DO NOT CHANGE - BASE'!M20</f>
        <v>64</v>
      </c>
    </row>
    <row r="18" spans="1:13">
      <c r="A18" s="1"/>
      <c r="B18" s="605"/>
      <c r="C18" s="245" t="s">
        <v>87</v>
      </c>
      <c r="D18" s="292">
        <f>Transparency!AJ31</f>
        <v>48</v>
      </c>
      <c r="E18" s="238"/>
      <c r="F18" s="239">
        <f>Accountability!AJ34</f>
        <v>10</v>
      </c>
      <c r="G18" s="238"/>
      <c r="H18" s="239">
        <f>Consistency!AJ27</f>
        <v>30</v>
      </c>
      <c r="I18" s="238"/>
      <c r="J18" s="238">
        <f t="shared" si="0"/>
        <v>28</v>
      </c>
      <c r="K18" s="273">
        <f t="shared" si="1"/>
        <v>28</v>
      </c>
      <c r="L18" s="292">
        <f t="shared" si="2"/>
        <v>74</v>
      </c>
      <c r="M18" s="277">
        <f>'DO NOT CHANGE - BASE'!M25</f>
        <v>74</v>
      </c>
    </row>
    <row r="19" spans="1:13">
      <c r="A19" s="1"/>
      <c r="B19" s="605"/>
      <c r="C19" s="256" t="s">
        <v>109</v>
      </c>
      <c r="D19" s="321">
        <f>Transparency!AP31</f>
        <v>7</v>
      </c>
      <c r="E19" s="254"/>
      <c r="F19" s="253">
        <f>Accountability!AP34</f>
        <v>9</v>
      </c>
      <c r="G19" s="254"/>
      <c r="H19" s="253">
        <f>Consistency!AP27</f>
        <v>20</v>
      </c>
      <c r="I19" s="254"/>
      <c r="J19" s="254">
        <f t="shared" si="0"/>
        <v>13</v>
      </c>
      <c r="K19" s="272">
        <f t="shared" si="1"/>
        <v>13</v>
      </c>
      <c r="L19" s="321">
        <f t="shared" si="2"/>
        <v>95</v>
      </c>
      <c r="M19" s="276">
        <f>'DO NOT CHANGE - BASE'!M28</f>
        <v>96</v>
      </c>
    </row>
    <row r="20" spans="1:13">
      <c r="A20" s="1"/>
      <c r="B20" s="605"/>
      <c r="C20" s="246" t="s">
        <v>72</v>
      </c>
      <c r="D20" s="292">
        <f>Transparency!CP31</f>
        <v>45</v>
      </c>
      <c r="E20" s="238"/>
      <c r="F20" s="239">
        <f>Accountability!CP34</f>
        <v>21</v>
      </c>
      <c r="G20" s="238"/>
      <c r="H20" s="239">
        <f>Consistency!CP27</f>
        <v>35</v>
      </c>
      <c r="I20" s="238"/>
      <c r="J20" s="238">
        <f t="shared" si="0"/>
        <v>33</v>
      </c>
      <c r="K20" s="273">
        <f t="shared" si="1"/>
        <v>33</v>
      </c>
      <c r="L20" s="292">
        <f t="shared" si="2"/>
        <v>59</v>
      </c>
      <c r="M20" s="277">
        <f>'DO NOT CHANGE - BASE'!M54</f>
        <v>59</v>
      </c>
    </row>
    <row r="21" spans="1:13">
      <c r="A21" s="1"/>
      <c r="B21" s="605"/>
      <c r="C21" s="256" t="s">
        <v>82</v>
      </c>
      <c r="D21" s="321">
        <f>Transparency!DZ31</f>
        <v>52</v>
      </c>
      <c r="E21" s="254"/>
      <c r="F21" s="253">
        <f>Accountability!DZ34</f>
        <v>22</v>
      </c>
      <c r="G21" s="254"/>
      <c r="H21" s="253">
        <f>Consistency!DZ27</f>
        <v>25</v>
      </c>
      <c r="I21" s="254"/>
      <c r="J21" s="254">
        <f t="shared" si="0"/>
        <v>31</v>
      </c>
      <c r="K21" s="272">
        <f t="shared" si="1"/>
        <v>31</v>
      </c>
      <c r="L21" s="321">
        <f t="shared" si="2"/>
        <v>63</v>
      </c>
      <c r="M21" s="276">
        <f>'DO NOT CHANGE - BASE'!M72</f>
        <v>69</v>
      </c>
    </row>
    <row r="22" spans="1:13">
      <c r="A22" s="1"/>
      <c r="B22" s="605"/>
      <c r="C22" s="239" t="s">
        <v>42</v>
      </c>
      <c r="D22" s="292">
        <f>Transparency!FD31</f>
        <v>57</v>
      </c>
      <c r="E22" s="238"/>
      <c r="F22" s="239">
        <f>Accountability!FD34</f>
        <v>38</v>
      </c>
      <c r="G22" s="238"/>
      <c r="H22" s="239">
        <f>Consistency!FD27</f>
        <v>40</v>
      </c>
      <c r="I22" s="238"/>
      <c r="J22" s="238">
        <f t="shared" si="0"/>
        <v>44</v>
      </c>
      <c r="K22" s="273">
        <f t="shared" si="1"/>
        <v>44</v>
      </c>
      <c r="L22" s="292">
        <f t="shared" si="2"/>
        <v>26</v>
      </c>
      <c r="M22" s="277">
        <f>'DO NOT CHANGE - BASE'!M87</f>
        <v>29</v>
      </c>
    </row>
    <row r="23" spans="1:13">
      <c r="A23" s="1"/>
      <c r="B23" s="605"/>
      <c r="C23" s="253" t="s">
        <v>79</v>
      </c>
      <c r="D23" s="321">
        <f>Transparency!FF31</f>
        <v>45</v>
      </c>
      <c r="E23" s="254"/>
      <c r="F23" s="253">
        <f>Accountability!FF34</f>
        <v>17</v>
      </c>
      <c r="G23" s="254"/>
      <c r="H23" s="253">
        <f>Consistency!FF27</f>
        <v>35</v>
      </c>
      <c r="I23" s="254"/>
      <c r="J23" s="254">
        <f t="shared" si="0"/>
        <v>31</v>
      </c>
      <c r="K23" s="272">
        <f t="shared" si="1"/>
        <v>31</v>
      </c>
      <c r="L23" s="321">
        <f t="shared" si="2"/>
        <v>63</v>
      </c>
      <c r="M23" s="276">
        <f>'DO NOT CHANGE - BASE'!M88</f>
        <v>66</v>
      </c>
    </row>
    <row r="24" spans="1:13">
      <c r="A24" s="1"/>
      <c r="B24" s="605"/>
      <c r="C24" s="239" t="s">
        <v>49</v>
      </c>
      <c r="D24" s="292">
        <f>Transparency!FH31</f>
        <v>57</v>
      </c>
      <c r="E24" s="238"/>
      <c r="F24" s="239">
        <f>Accountability!FH34</f>
        <v>21</v>
      </c>
      <c r="G24" s="238"/>
      <c r="H24" s="239">
        <f>Consistency!FH27</f>
        <v>45</v>
      </c>
      <c r="I24" s="238"/>
      <c r="J24" s="238">
        <f t="shared" si="0"/>
        <v>40</v>
      </c>
      <c r="K24" s="273">
        <f t="shared" si="1"/>
        <v>40</v>
      </c>
      <c r="L24" s="292">
        <f t="shared" si="2"/>
        <v>36</v>
      </c>
      <c r="M24" s="277">
        <f>'DO NOT CHANGE - BASE'!M89</f>
        <v>36</v>
      </c>
    </row>
    <row r="25" spans="1:13" ht="16.5" thickBot="1">
      <c r="A25" s="1"/>
      <c r="B25" s="606"/>
      <c r="C25" s="343" t="s">
        <v>61</v>
      </c>
      <c r="D25" s="344">
        <f>Transparency!FL31</f>
        <v>52</v>
      </c>
      <c r="E25" s="345"/>
      <c r="F25" s="343">
        <f>Accountability!FL34</f>
        <v>36</v>
      </c>
      <c r="G25" s="345"/>
      <c r="H25" s="343">
        <f>Consistency!FL27</f>
        <v>25</v>
      </c>
      <c r="I25" s="345"/>
      <c r="J25" s="345">
        <f t="shared" si="0"/>
        <v>36</v>
      </c>
      <c r="K25" s="274">
        <f t="shared" si="1"/>
        <v>36</v>
      </c>
      <c r="L25" s="344">
        <f t="shared" si="2"/>
        <v>46</v>
      </c>
      <c r="M25" s="278">
        <f>'DO NOT CHANGE - BASE'!M91</f>
        <v>48</v>
      </c>
    </row>
    <row r="26" spans="1:13">
      <c r="A26" s="1"/>
      <c r="B26" s="607" t="s">
        <v>250</v>
      </c>
      <c r="C26" s="346" t="s">
        <v>23</v>
      </c>
      <c r="D26" s="334">
        <f>Transparency!J31</f>
        <v>65</v>
      </c>
      <c r="E26" s="333"/>
      <c r="F26" s="334">
        <f>Accountability!J34</f>
        <v>42</v>
      </c>
      <c r="G26" s="333"/>
      <c r="H26" s="334">
        <f>Consistency!J27</f>
        <v>60</v>
      </c>
      <c r="I26" s="335"/>
      <c r="J26" s="333">
        <f t="shared" si="0"/>
        <v>55</v>
      </c>
      <c r="K26" s="271">
        <f t="shared" si="1"/>
        <v>55</v>
      </c>
      <c r="L26" s="291">
        <f t="shared" si="2"/>
        <v>10</v>
      </c>
      <c r="M26" s="275">
        <f>'DO NOT CHANGE - BASE'!M12</f>
        <v>10</v>
      </c>
    </row>
    <row r="27" spans="1:13" ht="16.5" thickBot="1">
      <c r="A27" s="1"/>
      <c r="B27" s="611"/>
      <c r="C27" s="347" t="s">
        <v>32</v>
      </c>
      <c r="D27" s="348">
        <f>Transparency!BB31</f>
        <v>68</v>
      </c>
      <c r="E27" s="349"/>
      <c r="F27" s="348">
        <f>Accountability!BB34</f>
        <v>33</v>
      </c>
      <c r="G27" s="349"/>
      <c r="H27" s="348">
        <f>Consistency!BB27</f>
        <v>45</v>
      </c>
      <c r="I27" s="350"/>
      <c r="J27" s="349">
        <f t="shared" si="0"/>
        <v>47</v>
      </c>
      <c r="K27" s="382">
        <f t="shared" si="1"/>
        <v>47</v>
      </c>
      <c r="L27" s="351">
        <f t="shared" si="2"/>
        <v>19</v>
      </c>
      <c r="M27" s="278">
        <f>'DO NOT CHANGE - BASE'!M34</f>
        <v>19</v>
      </c>
    </row>
    <row r="28" spans="1:13" ht="17.100000000000001" customHeight="1" thickBot="1">
      <c r="A28" s="1"/>
      <c r="B28" s="352" t="s">
        <v>251</v>
      </c>
      <c r="C28" s="353" t="s">
        <v>43</v>
      </c>
      <c r="D28" s="354">
        <f>Transparency!GP31</f>
        <v>57</v>
      </c>
      <c r="E28" s="355"/>
      <c r="F28" s="354">
        <f>Accountability!GP34</f>
        <v>50</v>
      </c>
      <c r="G28" s="355"/>
      <c r="H28" s="354">
        <f>Consistency!GP27</f>
        <v>30</v>
      </c>
      <c r="I28" s="356"/>
      <c r="J28" s="355">
        <f t="shared" si="0"/>
        <v>44</v>
      </c>
      <c r="K28" s="383">
        <f t="shared" si="1"/>
        <v>44</v>
      </c>
      <c r="L28" s="357">
        <f t="shared" si="2"/>
        <v>26</v>
      </c>
      <c r="M28" s="391">
        <f>'DO NOT CHANGE - BASE'!M106</f>
        <v>30</v>
      </c>
    </row>
    <row r="29" spans="1:13">
      <c r="A29" s="1"/>
      <c r="B29" s="604" t="s">
        <v>252</v>
      </c>
      <c r="C29" s="340" t="s">
        <v>75</v>
      </c>
      <c r="D29" s="341">
        <f>Transparency!V31</f>
        <v>67</v>
      </c>
      <c r="E29" s="342"/>
      <c r="F29" s="340">
        <f>Accountability!V34</f>
        <v>15</v>
      </c>
      <c r="G29" s="342"/>
      <c r="H29" s="340">
        <f>Consistency!V27</f>
        <v>25</v>
      </c>
      <c r="I29" s="342"/>
      <c r="J29" s="342">
        <f t="shared" si="0"/>
        <v>32</v>
      </c>
      <c r="K29" s="381">
        <f t="shared" si="1"/>
        <v>32</v>
      </c>
      <c r="L29" s="341">
        <f t="shared" si="2"/>
        <v>62</v>
      </c>
      <c r="M29" s="390">
        <f>'DO NOT CHANGE - BASE'!M18</f>
        <v>62</v>
      </c>
    </row>
    <row r="30" spans="1:13" ht="31.5">
      <c r="A30" s="1"/>
      <c r="B30" s="605"/>
      <c r="C30" s="252" t="s">
        <v>81</v>
      </c>
      <c r="D30" s="303">
        <f>Transparency!BJ31</f>
        <v>55</v>
      </c>
      <c r="E30" s="248"/>
      <c r="F30" s="244">
        <f>Accountability!BJ34</f>
        <v>14</v>
      </c>
      <c r="G30" s="248"/>
      <c r="H30" s="244">
        <f>Consistency!BJ27</f>
        <v>30</v>
      </c>
      <c r="I30" s="248"/>
      <c r="J30" s="248">
        <f t="shared" si="0"/>
        <v>31</v>
      </c>
      <c r="K30" s="284">
        <f t="shared" si="1"/>
        <v>31</v>
      </c>
      <c r="L30" s="303">
        <f t="shared" si="2"/>
        <v>63</v>
      </c>
      <c r="M30" s="285">
        <f>'DO NOT CHANGE - BASE'!M39</f>
        <v>68</v>
      </c>
    </row>
    <row r="31" spans="1:13">
      <c r="A31" s="1"/>
      <c r="B31" s="605"/>
      <c r="C31" s="256" t="s">
        <v>17</v>
      </c>
      <c r="D31" s="321">
        <f>Transparency!DD31</f>
        <v>57</v>
      </c>
      <c r="E31" s="254"/>
      <c r="F31" s="253">
        <f>Accountability!DD34</f>
        <v>80</v>
      </c>
      <c r="G31" s="254"/>
      <c r="H31" s="253">
        <f>Consistency!DD27</f>
        <v>50</v>
      </c>
      <c r="I31" s="254"/>
      <c r="J31" s="254">
        <f t="shared" si="0"/>
        <v>62</v>
      </c>
      <c r="K31" s="272">
        <f t="shared" si="1"/>
        <v>62</v>
      </c>
      <c r="L31" s="321">
        <f t="shared" si="2"/>
        <v>4</v>
      </c>
      <c r="M31" s="276">
        <f>'DO NOT CHANGE - BASE'!M61</f>
        <v>4</v>
      </c>
    </row>
    <row r="32" spans="1:13">
      <c r="A32" s="1"/>
      <c r="B32" s="605"/>
      <c r="C32" s="245" t="s">
        <v>98</v>
      </c>
      <c r="D32" s="292">
        <f>Transparency!DX31</f>
        <v>40</v>
      </c>
      <c r="E32" s="238"/>
      <c r="F32" s="239">
        <f>Accountability!DX34</f>
        <v>25</v>
      </c>
      <c r="G32" s="238"/>
      <c r="H32" s="239">
        <f>Consistency!DX27</f>
        <v>10</v>
      </c>
      <c r="I32" s="238"/>
      <c r="J32" s="238">
        <f t="shared" si="0"/>
        <v>23</v>
      </c>
      <c r="K32" s="273">
        <f t="shared" si="1"/>
        <v>23</v>
      </c>
      <c r="L32" s="292">
        <f t="shared" si="2"/>
        <v>84</v>
      </c>
      <c r="M32" s="277">
        <f>'DO NOT CHANGE - BASE'!M71</f>
        <v>85</v>
      </c>
    </row>
    <row r="33" spans="1:14">
      <c r="A33" s="1"/>
      <c r="B33" s="605"/>
      <c r="C33" s="262" t="s">
        <v>101</v>
      </c>
      <c r="D33" s="321">
        <f>Transparency!EJ31</f>
        <v>42</v>
      </c>
      <c r="E33" s="254"/>
      <c r="F33" s="253">
        <f>Accountability!EJ34</f>
        <v>10</v>
      </c>
      <c r="G33" s="254"/>
      <c r="H33" s="253">
        <f>Consistency!EJ27</f>
        <v>20</v>
      </c>
      <c r="I33" s="254"/>
      <c r="J33" s="254">
        <f t="shared" si="0"/>
        <v>22</v>
      </c>
      <c r="K33" s="272">
        <f t="shared" si="1"/>
        <v>22</v>
      </c>
      <c r="L33" s="321">
        <f t="shared" si="2"/>
        <v>86</v>
      </c>
      <c r="M33" s="276">
        <f>'DO NOT CHANGE - BASE'!M77</f>
        <v>88</v>
      </c>
    </row>
    <row r="34" spans="1:14" ht="15.95" customHeight="1" thickBot="1">
      <c r="A34" s="1"/>
      <c r="B34" s="606"/>
      <c r="C34" s="338" t="s">
        <v>27</v>
      </c>
      <c r="D34" s="320">
        <f>Transparency!FV31</f>
        <v>72</v>
      </c>
      <c r="E34" s="337"/>
      <c r="F34" s="338">
        <f>Accountability!FV34</f>
        <v>33</v>
      </c>
      <c r="G34" s="337"/>
      <c r="H34" s="338">
        <f>Consistency!FV27</f>
        <v>55</v>
      </c>
      <c r="I34" s="337"/>
      <c r="J34" s="337">
        <f t="shared" si="0"/>
        <v>52</v>
      </c>
      <c r="K34" s="380">
        <f t="shared" si="1"/>
        <v>52</v>
      </c>
      <c r="L34" s="320">
        <f t="shared" si="2"/>
        <v>14</v>
      </c>
      <c r="M34" s="379">
        <f>'DO NOT CHANGE - BASE'!M96</f>
        <v>14</v>
      </c>
      <c r="N34" s="237"/>
    </row>
    <row r="35" spans="1:14">
      <c r="A35" s="1"/>
      <c r="B35" s="604" t="s">
        <v>253</v>
      </c>
      <c r="C35" s="358" t="s">
        <v>35</v>
      </c>
      <c r="D35" s="341">
        <f>Transparency!H31</f>
        <v>81</v>
      </c>
      <c r="E35" s="342"/>
      <c r="F35" s="340">
        <f>Accountability!H34</f>
        <v>47</v>
      </c>
      <c r="G35" s="342"/>
      <c r="H35" s="340">
        <f>Consistency!H27</f>
        <v>25</v>
      </c>
      <c r="I35" s="342"/>
      <c r="J35" s="342">
        <f t="shared" si="0"/>
        <v>47</v>
      </c>
      <c r="K35" s="381">
        <f t="shared" si="1"/>
        <v>47</v>
      </c>
      <c r="L35" s="341">
        <f t="shared" si="2"/>
        <v>19</v>
      </c>
      <c r="M35" s="390">
        <f>'DO NOT CHANGE - BASE'!M11</f>
        <v>22</v>
      </c>
    </row>
    <row r="36" spans="1:14">
      <c r="A36" s="1"/>
      <c r="B36" s="605"/>
      <c r="C36" s="245" t="s">
        <v>34</v>
      </c>
      <c r="D36" s="292">
        <f>Transparency!AD31</f>
        <v>67</v>
      </c>
      <c r="E36" s="238"/>
      <c r="F36" s="239">
        <f>Accountability!AD34</f>
        <v>59</v>
      </c>
      <c r="G36" s="238"/>
      <c r="H36" s="239">
        <f>Consistency!AD27</f>
        <v>25</v>
      </c>
      <c r="I36" s="238"/>
      <c r="J36" s="238">
        <f t="shared" si="0"/>
        <v>47</v>
      </c>
      <c r="K36" s="273">
        <f t="shared" si="1"/>
        <v>47</v>
      </c>
      <c r="L36" s="292">
        <f t="shared" si="2"/>
        <v>19</v>
      </c>
      <c r="M36" s="277">
        <f>'DO NOT CHANGE - BASE'!M22</f>
        <v>21</v>
      </c>
    </row>
    <row r="37" spans="1:14">
      <c r="A37" s="1"/>
      <c r="B37" s="605"/>
      <c r="C37" s="256" t="s">
        <v>58</v>
      </c>
      <c r="D37" s="321">
        <f>Transparency!AN31</f>
        <v>43</v>
      </c>
      <c r="E37" s="254"/>
      <c r="F37" s="253">
        <f>Accountability!AN34</f>
        <v>52</v>
      </c>
      <c r="G37" s="254"/>
      <c r="H37" s="253">
        <f>Consistency!AN27</f>
        <v>20</v>
      </c>
      <c r="I37" s="254"/>
      <c r="J37" s="254">
        <f t="shared" si="0"/>
        <v>37</v>
      </c>
      <c r="K37" s="272">
        <f t="shared" si="1"/>
        <v>37</v>
      </c>
      <c r="L37" s="321">
        <f t="shared" si="2"/>
        <v>44</v>
      </c>
      <c r="M37" s="276">
        <f>'DO NOT CHANGE - BASE'!M27</f>
        <v>45</v>
      </c>
    </row>
    <row r="38" spans="1:14">
      <c r="A38" s="1"/>
      <c r="B38" s="605"/>
      <c r="C38" s="246" t="s">
        <v>106</v>
      </c>
      <c r="D38" s="292">
        <f>Transparency!AZ31</f>
        <v>22</v>
      </c>
      <c r="E38" s="238"/>
      <c r="F38" s="239">
        <f>Accountability!AZ34</f>
        <v>21</v>
      </c>
      <c r="G38" s="238"/>
      <c r="H38" s="239">
        <f>Consistency!AZ27</f>
        <v>10</v>
      </c>
      <c r="I38" s="238"/>
      <c r="J38" s="238">
        <f t="shared" si="0"/>
        <v>17</v>
      </c>
      <c r="K38" s="273">
        <f t="shared" si="1"/>
        <v>17</v>
      </c>
      <c r="L38" s="292">
        <f t="shared" si="2"/>
        <v>92</v>
      </c>
      <c r="M38" s="277">
        <f>'DO NOT CHANGE - BASE'!M33</f>
        <v>93</v>
      </c>
    </row>
    <row r="39" spans="1:14" ht="16.5" thickBot="1">
      <c r="A39" s="1"/>
      <c r="B39" s="606"/>
      <c r="C39" s="359" t="s">
        <v>94</v>
      </c>
      <c r="D39" s="344">
        <f>Transparency!BL31</f>
        <v>32</v>
      </c>
      <c r="E39" s="345"/>
      <c r="F39" s="343">
        <f>Accountability!BL34</f>
        <v>15</v>
      </c>
      <c r="G39" s="345"/>
      <c r="H39" s="343">
        <f>Consistency!BL27</f>
        <v>30</v>
      </c>
      <c r="I39" s="345"/>
      <c r="J39" s="345">
        <f t="shared" si="0"/>
        <v>25</v>
      </c>
      <c r="K39" s="274">
        <f t="shared" si="1"/>
        <v>25</v>
      </c>
      <c r="L39" s="344">
        <f t="shared" si="2"/>
        <v>81</v>
      </c>
      <c r="M39" s="278">
        <f>'DO NOT CHANGE - BASE'!M37</f>
        <v>81</v>
      </c>
    </row>
    <row r="40" spans="1:14">
      <c r="A40" s="1"/>
      <c r="B40" s="604" t="s">
        <v>254</v>
      </c>
      <c r="C40" s="346" t="s">
        <v>68</v>
      </c>
      <c r="D40" s="291">
        <f>Transparency!CB31</f>
        <v>60</v>
      </c>
      <c r="E40" s="333"/>
      <c r="F40" s="334">
        <f>Accountability!CB34</f>
        <v>34</v>
      </c>
      <c r="G40" s="333"/>
      <c r="H40" s="334">
        <f>Consistency!CB27</f>
        <v>20</v>
      </c>
      <c r="I40" s="333"/>
      <c r="J40" s="333">
        <f t="shared" si="0"/>
        <v>35</v>
      </c>
      <c r="K40" s="271">
        <f t="shared" si="1"/>
        <v>35</v>
      </c>
      <c r="L40" s="291">
        <f t="shared" si="2"/>
        <v>50</v>
      </c>
      <c r="M40" s="275">
        <f>'DO NOT CHANGE - BASE'!M47</f>
        <v>55</v>
      </c>
    </row>
    <row r="41" spans="1:14">
      <c r="A41" s="1"/>
      <c r="B41" s="605"/>
      <c r="C41" s="257" t="s">
        <v>73</v>
      </c>
      <c r="D41" s="321">
        <f>Transparency!CJ31</f>
        <v>70</v>
      </c>
      <c r="E41" s="254"/>
      <c r="F41" s="253">
        <f>Accountability!CJ34</f>
        <v>5</v>
      </c>
      <c r="G41" s="254"/>
      <c r="H41" s="253">
        <f>Consistency!CJ27</f>
        <v>35</v>
      </c>
      <c r="I41" s="254"/>
      <c r="J41" s="254">
        <f t="shared" si="0"/>
        <v>33</v>
      </c>
      <c r="K41" s="272">
        <f t="shared" si="1"/>
        <v>33</v>
      </c>
      <c r="L41" s="321">
        <f t="shared" si="2"/>
        <v>59</v>
      </c>
      <c r="M41" s="276">
        <f>'DO NOT CHANGE - BASE'!M51</f>
        <v>60</v>
      </c>
    </row>
    <row r="42" spans="1:14" ht="16.5" thickBot="1">
      <c r="A42" s="1"/>
      <c r="B42" s="606"/>
      <c r="C42" s="360" t="s">
        <v>89</v>
      </c>
      <c r="D42" s="320">
        <f>Transparency!CZ31</f>
        <v>44</v>
      </c>
      <c r="E42" s="337"/>
      <c r="F42" s="338">
        <f>Accountability!CZ34</f>
        <v>16</v>
      </c>
      <c r="G42" s="337"/>
      <c r="H42" s="338">
        <f>Consistency!CZ27</f>
        <v>25</v>
      </c>
      <c r="I42" s="337"/>
      <c r="J42" s="337">
        <f t="shared" ref="J42:J73" si="3">ROUND((D42*$E$111)+(F42*$G$111)+(H42*$I$111),0)</f>
        <v>27</v>
      </c>
      <c r="K42" s="380">
        <f t="shared" ref="K42:K73" si="4">J42</f>
        <v>27</v>
      </c>
      <c r="L42" s="320">
        <f t="shared" ref="L42:L73" si="5">_xlfn.RANK.EQ(K42,$K$10:$K$108,0)</f>
        <v>75</v>
      </c>
      <c r="M42" s="379">
        <f>'DO NOT CHANGE - BASE'!M59</f>
        <v>76</v>
      </c>
    </row>
    <row r="43" spans="1:14" ht="16.5" thickBot="1">
      <c r="A43" s="1"/>
      <c r="B43" s="352" t="s">
        <v>255</v>
      </c>
      <c r="C43" s="361" t="s">
        <v>97</v>
      </c>
      <c r="D43" s="362">
        <f>Transparency!BD31</f>
        <v>50</v>
      </c>
      <c r="E43" s="363"/>
      <c r="F43" s="362">
        <f>Accountability!BD34</f>
        <v>22</v>
      </c>
      <c r="G43" s="363"/>
      <c r="H43" s="362">
        <f>Consistency!BD27</f>
        <v>10</v>
      </c>
      <c r="I43" s="364"/>
      <c r="J43" s="363">
        <f t="shared" si="3"/>
        <v>24</v>
      </c>
      <c r="K43" s="384">
        <f t="shared" si="4"/>
        <v>24</v>
      </c>
      <c r="L43" s="365">
        <f t="shared" si="5"/>
        <v>82</v>
      </c>
      <c r="M43" s="392">
        <f>'DO NOT CHANGE - BASE'!M35</f>
        <v>84</v>
      </c>
    </row>
    <row r="44" spans="1:14">
      <c r="A44" s="1"/>
      <c r="B44" s="607" t="s">
        <v>256</v>
      </c>
      <c r="C44" s="334" t="s">
        <v>52</v>
      </c>
      <c r="D44" s="334">
        <f>Transparency!R31</f>
        <v>58</v>
      </c>
      <c r="E44" s="333"/>
      <c r="F44" s="334">
        <f>Accountability!R34</f>
        <v>19</v>
      </c>
      <c r="G44" s="333"/>
      <c r="H44" s="334">
        <f>Consistency!R27</f>
        <v>45</v>
      </c>
      <c r="I44" s="335"/>
      <c r="J44" s="333">
        <f t="shared" si="3"/>
        <v>39</v>
      </c>
      <c r="K44" s="271">
        <f t="shared" si="4"/>
        <v>39</v>
      </c>
      <c r="L44" s="291">
        <f t="shared" si="5"/>
        <v>38</v>
      </c>
      <c r="M44" s="275">
        <f>'DO NOT CHANGE - BASE'!M16</f>
        <v>39</v>
      </c>
    </row>
    <row r="45" spans="1:14">
      <c r="A45" s="1"/>
      <c r="B45" s="605"/>
      <c r="C45" s="257" t="s">
        <v>111</v>
      </c>
      <c r="D45" s="321">
        <f>Transparency!BZ31</f>
        <v>17</v>
      </c>
      <c r="E45" s="254"/>
      <c r="F45" s="253">
        <f>Accountability!BZ34</f>
        <v>10</v>
      </c>
      <c r="G45" s="254"/>
      <c r="H45" s="253">
        <f>Consistency!BZ27</f>
        <v>10</v>
      </c>
      <c r="I45" s="254"/>
      <c r="J45" s="254">
        <f t="shared" si="3"/>
        <v>12</v>
      </c>
      <c r="K45" s="272">
        <f t="shared" si="4"/>
        <v>12</v>
      </c>
      <c r="L45" s="321">
        <f t="shared" si="5"/>
        <v>96</v>
      </c>
      <c r="M45" s="276">
        <f>'DO NOT CHANGE - BASE'!M46</f>
        <v>98</v>
      </c>
    </row>
    <row r="46" spans="1:14" ht="16.5" thickBot="1">
      <c r="A46" s="1"/>
      <c r="B46" s="606"/>
      <c r="C46" s="336" t="s">
        <v>102</v>
      </c>
      <c r="D46" s="320">
        <f>Transparency!CN31</f>
        <v>17</v>
      </c>
      <c r="E46" s="337"/>
      <c r="F46" s="338">
        <f>Accountability!CN34</f>
        <v>17</v>
      </c>
      <c r="G46" s="337"/>
      <c r="H46" s="338">
        <f>Consistency!CN27</f>
        <v>25</v>
      </c>
      <c r="I46" s="337"/>
      <c r="J46" s="337">
        <f t="shared" si="3"/>
        <v>20</v>
      </c>
      <c r="K46" s="380">
        <f t="shared" si="4"/>
        <v>20</v>
      </c>
      <c r="L46" s="320">
        <f t="shared" si="5"/>
        <v>88</v>
      </c>
      <c r="M46" s="379">
        <f>'DO NOT CHANGE - BASE'!M53</f>
        <v>89</v>
      </c>
    </row>
    <row r="47" spans="1:14">
      <c r="A47" s="1"/>
      <c r="B47" s="607" t="s">
        <v>257</v>
      </c>
      <c r="C47" s="366" t="s">
        <v>41</v>
      </c>
      <c r="D47" s="340">
        <f>Transparency!DH31</f>
        <v>57</v>
      </c>
      <c r="E47" s="342"/>
      <c r="F47" s="340">
        <f>Accountability!DH34</f>
        <v>34</v>
      </c>
      <c r="G47" s="342"/>
      <c r="H47" s="340">
        <f>Consistency!DH27</f>
        <v>45</v>
      </c>
      <c r="I47" s="367"/>
      <c r="J47" s="342">
        <f t="shared" si="3"/>
        <v>44</v>
      </c>
      <c r="K47" s="381">
        <f t="shared" si="4"/>
        <v>44</v>
      </c>
      <c r="L47" s="341">
        <f t="shared" si="5"/>
        <v>26</v>
      </c>
      <c r="M47" s="390">
        <f>'DO NOT CHANGE - BASE'!M63</f>
        <v>28</v>
      </c>
    </row>
    <row r="48" spans="1:14" ht="16.5" thickBot="1">
      <c r="A48" s="1"/>
      <c r="B48" s="611"/>
      <c r="C48" s="338" t="s">
        <v>26</v>
      </c>
      <c r="D48" s="338">
        <f>Transparency!EP31</f>
        <v>67</v>
      </c>
      <c r="E48" s="337"/>
      <c r="F48" s="338">
        <f>Accountability!EP34</f>
        <v>55</v>
      </c>
      <c r="G48" s="337"/>
      <c r="H48" s="338">
        <f>Consistency!EP27</f>
        <v>45</v>
      </c>
      <c r="I48" s="339"/>
      <c r="J48" s="337">
        <f t="shared" si="3"/>
        <v>54</v>
      </c>
      <c r="K48" s="380">
        <f t="shared" si="4"/>
        <v>54</v>
      </c>
      <c r="L48" s="320">
        <f t="shared" si="5"/>
        <v>12</v>
      </c>
      <c r="M48" s="379">
        <f>'DO NOT CHANGE - BASE'!M80</f>
        <v>13</v>
      </c>
    </row>
    <row r="49" spans="1:14" ht="16.5" thickBot="1">
      <c r="A49" s="1"/>
      <c r="B49" s="352" t="s">
        <v>258</v>
      </c>
      <c r="C49" s="368" t="s">
        <v>56</v>
      </c>
      <c r="D49" s="368">
        <f>Transparency!EL31</f>
        <v>58</v>
      </c>
      <c r="E49" s="369"/>
      <c r="F49" s="368">
        <f>Accountability!EL34</f>
        <v>45</v>
      </c>
      <c r="G49" s="369"/>
      <c r="H49" s="368">
        <f>Consistency!EL27</f>
        <v>20</v>
      </c>
      <c r="I49" s="370"/>
      <c r="J49" s="369">
        <f t="shared" si="3"/>
        <v>38</v>
      </c>
      <c r="K49" s="384">
        <f t="shared" si="4"/>
        <v>38</v>
      </c>
      <c r="L49" s="371">
        <f t="shared" si="5"/>
        <v>40</v>
      </c>
      <c r="M49" s="392">
        <f>'DO NOT CHANGE - BASE'!M78</f>
        <v>43</v>
      </c>
    </row>
    <row r="50" spans="1:14" ht="16.5" thickBot="1">
      <c r="A50" s="1"/>
      <c r="B50" s="352" t="s">
        <v>259</v>
      </c>
      <c r="C50" s="353" t="s">
        <v>100</v>
      </c>
      <c r="D50" s="354">
        <f>Transparency!CL31</f>
        <v>27</v>
      </c>
      <c r="E50" s="355"/>
      <c r="F50" s="354">
        <f>Accountability!CL34</f>
        <v>15</v>
      </c>
      <c r="G50" s="355"/>
      <c r="H50" s="354">
        <f>Consistency!CL27</f>
        <v>25</v>
      </c>
      <c r="I50" s="356"/>
      <c r="J50" s="355">
        <f t="shared" si="3"/>
        <v>22</v>
      </c>
      <c r="K50" s="383">
        <f t="shared" si="4"/>
        <v>22</v>
      </c>
      <c r="L50" s="357">
        <f t="shared" si="5"/>
        <v>86</v>
      </c>
      <c r="M50" s="391">
        <f>'DO NOT CHANGE - BASE'!M52</f>
        <v>87</v>
      </c>
    </row>
    <row r="51" spans="1:14" ht="16.5" thickBot="1">
      <c r="A51" s="1"/>
      <c r="B51" s="352" t="s">
        <v>260</v>
      </c>
      <c r="C51" s="368" t="s">
        <v>110</v>
      </c>
      <c r="D51" s="368">
        <f>Transparency!FX31</f>
        <v>15</v>
      </c>
      <c r="E51" s="369"/>
      <c r="F51" s="368">
        <f>Accountability!FX34</f>
        <v>12</v>
      </c>
      <c r="G51" s="369"/>
      <c r="H51" s="368">
        <f>Consistency!FX27</f>
        <v>10</v>
      </c>
      <c r="I51" s="370"/>
      <c r="J51" s="369">
        <f t="shared" si="3"/>
        <v>12</v>
      </c>
      <c r="K51" s="384">
        <f t="shared" si="4"/>
        <v>12</v>
      </c>
      <c r="L51" s="371">
        <f t="shared" si="5"/>
        <v>96</v>
      </c>
      <c r="M51" s="392">
        <f>'DO NOT CHANGE - BASE'!M97</f>
        <v>97</v>
      </c>
    </row>
    <row r="52" spans="1:14">
      <c r="A52" s="1"/>
      <c r="B52" s="604" t="s">
        <v>261</v>
      </c>
      <c r="C52" s="334" t="s">
        <v>31</v>
      </c>
      <c r="D52" s="291">
        <f>Transparency!AB31</f>
        <v>57</v>
      </c>
      <c r="E52" s="333"/>
      <c r="F52" s="334">
        <f>Accountability!AB34</f>
        <v>45</v>
      </c>
      <c r="G52" s="333"/>
      <c r="H52" s="334">
        <f>Consistency!AB27</f>
        <v>45</v>
      </c>
      <c r="I52" s="333"/>
      <c r="J52" s="333">
        <f t="shared" si="3"/>
        <v>48</v>
      </c>
      <c r="K52" s="271">
        <f t="shared" si="4"/>
        <v>48</v>
      </c>
      <c r="L52" s="291">
        <f t="shared" si="5"/>
        <v>18</v>
      </c>
      <c r="M52" s="275">
        <f>'DO NOT CHANGE - BASE'!M21</f>
        <v>18</v>
      </c>
    </row>
    <row r="53" spans="1:14">
      <c r="A53" s="1"/>
      <c r="B53" s="605"/>
      <c r="C53" s="256" t="s">
        <v>16</v>
      </c>
      <c r="D53" s="321">
        <f>Transparency!AH31</f>
        <v>87</v>
      </c>
      <c r="E53" s="254"/>
      <c r="F53" s="253">
        <f>Accountability!AH34</f>
        <v>54</v>
      </c>
      <c r="G53" s="254"/>
      <c r="H53" s="253">
        <f>Consistency!AH27</f>
        <v>60</v>
      </c>
      <c r="I53" s="254"/>
      <c r="J53" s="254">
        <f t="shared" si="3"/>
        <v>65</v>
      </c>
      <c r="K53" s="272">
        <f t="shared" si="4"/>
        <v>65</v>
      </c>
      <c r="L53" s="321">
        <f t="shared" si="5"/>
        <v>3</v>
      </c>
      <c r="M53" s="276">
        <f>'DO NOT CHANGE - BASE'!M24</f>
        <v>3</v>
      </c>
    </row>
    <row r="54" spans="1:14">
      <c r="A54" s="1"/>
      <c r="B54" s="605"/>
      <c r="C54" s="251" t="s">
        <v>55</v>
      </c>
      <c r="D54" s="292">
        <f>Transparency!BH31</f>
        <v>45</v>
      </c>
      <c r="E54" s="238"/>
      <c r="F54" s="239">
        <f>Accountability!BH34</f>
        <v>47</v>
      </c>
      <c r="G54" s="238"/>
      <c r="H54" s="239">
        <f>Consistency!BH27</f>
        <v>25</v>
      </c>
      <c r="I54" s="238"/>
      <c r="J54" s="238">
        <f t="shared" si="3"/>
        <v>38</v>
      </c>
      <c r="K54" s="273">
        <f t="shared" si="4"/>
        <v>38</v>
      </c>
      <c r="L54" s="292">
        <f t="shared" si="5"/>
        <v>40</v>
      </c>
      <c r="M54" s="277">
        <f>'DO NOT CHANGE - BASE'!M38</f>
        <v>42</v>
      </c>
    </row>
    <row r="55" spans="1:14">
      <c r="A55" s="1"/>
      <c r="B55" s="605"/>
      <c r="C55" s="257" t="s">
        <v>93</v>
      </c>
      <c r="D55" s="321">
        <f>Transparency!BX31</f>
        <v>58</v>
      </c>
      <c r="E55" s="254"/>
      <c r="F55" s="253">
        <f>Accountability!BX34</f>
        <v>9</v>
      </c>
      <c r="G55" s="254"/>
      <c r="H55" s="253">
        <f>Consistency!BX27</f>
        <v>20</v>
      </c>
      <c r="I55" s="254"/>
      <c r="J55" s="254">
        <f t="shared" si="3"/>
        <v>26</v>
      </c>
      <c r="K55" s="272">
        <f t="shared" si="4"/>
        <v>26</v>
      </c>
      <c r="L55" s="321">
        <f t="shared" si="5"/>
        <v>77</v>
      </c>
      <c r="M55" s="276">
        <f>'DO NOT CHANGE - BASE'!M45</f>
        <v>80</v>
      </c>
    </row>
    <row r="56" spans="1:14">
      <c r="A56" s="1"/>
      <c r="B56" s="605"/>
      <c r="C56" s="246" t="s">
        <v>25</v>
      </c>
      <c r="D56" s="292">
        <f>Transparency!CF31</f>
        <v>87</v>
      </c>
      <c r="E56" s="238"/>
      <c r="F56" s="239">
        <f>Accountability!CF34</f>
        <v>34</v>
      </c>
      <c r="G56" s="238"/>
      <c r="H56" s="239">
        <f>Consistency!CF27</f>
        <v>50</v>
      </c>
      <c r="I56" s="238"/>
      <c r="J56" s="238">
        <f t="shared" si="3"/>
        <v>54</v>
      </c>
      <c r="K56" s="273">
        <f t="shared" si="4"/>
        <v>54</v>
      </c>
      <c r="L56" s="292">
        <f t="shared" si="5"/>
        <v>12</v>
      </c>
      <c r="M56" s="277">
        <f>'DO NOT CHANGE - BASE'!M49</f>
        <v>12</v>
      </c>
    </row>
    <row r="57" spans="1:14">
      <c r="A57" s="1"/>
      <c r="B57" s="605"/>
      <c r="C57" s="257" t="s">
        <v>36</v>
      </c>
      <c r="D57" s="321">
        <f>Transparency!EV31</f>
        <v>65</v>
      </c>
      <c r="E57" s="254"/>
      <c r="F57" s="253">
        <f>Accountability!EV34</f>
        <v>34</v>
      </c>
      <c r="G57" s="254"/>
      <c r="H57" s="253">
        <f>Consistency!EV27</f>
        <v>45</v>
      </c>
      <c r="I57" s="254"/>
      <c r="J57" s="254">
        <f t="shared" si="3"/>
        <v>46</v>
      </c>
      <c r="K57" s="272">
        <f t="shared" si="4"/>
        <v>46</v>
      </c>
      <c r="L57" s="321">
        <f t="shared" si="5"/>
        <v>23</v>
      </c>
      <c r="M57" s="276">
        <f>'DO NOT CHANGE - BASE'!M83</f>
        <v>23</v>
      </c>
    </row>
    <row r="58" spans="1:14" ht="31.5">
      <c r="A58" s="1"/>
      <c r="B58" s="605"/>
      <c r="C58" s="267" t="s">
        <v>20</v>
      </c>
      <c r="D58" s="303">
        <f>Transparency!GD31</f>
        <v>86</v>
      </c>
      <c r="E58" s="248"/>
      <c r="F58" s="244">
        <f>Accountability!GD34</f>
        <v>59</v>
      </c>
      <c r="G58" s="248"/>
      <c r="H58" s="244">
        <f>Consistency!GD27</f>
        <v>45</v>
      </c>
      <c r="I58" s="248"/>
      <c r="J58" s="248">
        <f t="shared" si="3"/>
        <v>60</v>
      </c>
      <c r="K58" s="284">
        <f t="shared" si="4"/>
        <v>60</v>
      </c>
      <c r="L58" s="303">
        <f t="shared" si="5"/>
        <v>7</v>
      </c>
      <c r="M58" s="285">
        <f>'DO NOT CHANGE - BASE'!M100</f>
        <v>7</v>
      </c>
    </row>
    <row r="59" spans="1:14" ht="16.5" thickBot="1">
      <c r="A59" s="1"/>
      <c r="B59" s="606"/>
      <c r="C59" s="372" t="s">
        <v>105</v>
      </c>
      <c r="D59" s="344">
        <f>Transparency!GT31</f>
        <v>27</v>
      </c>
      <c r="E59" s="345"/>
      <c r="F59" s="343">
        <f>Accountability!GT34</f>
        <v>21</v>
      </c>
      <c r="G59" s="345"/>
      <c r="H59" s="343">
        <f>Consistency!GT27</f>
        <v>10</v>
      </c>
      <c r="I59" s="345"/>
      <c r="J59" s="345">
        <f t="shared" si="3"/>
        <v>18</v>
      </c>
      <c r="K59" s="274">
        <f t="shared" si="4"/>
        <v>18</v>
      </c>
      <c r="L59" s="344">
        <f t="shared" si="5"/>
        <v>90</v>
      </c>
      <c r="M59" s="278">
        <f>'DO NOT CHANGE - BASE'!M108</f>
        <v>92</v>
      </c>
      <c r="N59" s="237"/>
    </row>
    <row r="60" spans="1:14">
      <c r="A60" s="1"/>
      <c r="B60" s="604" t="s">
        <v>262</v>
      </c>
      <c r="C60" s="334" t="s">
        <v>107</v>
      </c>
      <c r="D60" s="291">
        <f>Transparency!X31</f>
        <v>22</v>
      </c>
      <c r="E60" s="333"/>
      <c r="F60" s="334">
        <f>Accountability!X34</f>
        <v>10</v>
      </c>
      <c r="G60" s="333"/>
      <c r="H60" s="334">
        <f>Consistency!X27</f>
        <v>15</v>
      </c>
      <c r="I60" s="333"/>
      <c r="J60" s="333">
        <f t="shared" si="3"/>
        <v>15</v>
      </c>
      <c r="K60" s="271">
        <f t="shared" si="4"/>
        <v>15</v>
      </c>
      <c r="L60" s="291">
        <f t="shared" si="5"/>
        <v>93</v>
      </c>
      <c r="M60" s="275">
        <f>'DO NOT CHANGE - BASE'!M19</f>
        <v>94</v>
      </c>
    </row>
    <row r="61" spans="1:14">
      <c r="A61" s="1"/>
      <c r="B61" s="605"/>
      <c r="C61" s="256" t="s">
        <v>113</v>
      </c>
      <c r="D61" s="321">
        <f>Transparency!DP31</f>
        <v>4</v>
      </c>
      <c r="E61" s="254"/>
      <c r="F61" s="253">
        <f>Accountability!DP34</f>
        <v>0</v>
      </c>
      <c r="G61" s="254"/>
      <c r="H61" s="253">
        <f>Consistency!DP27</f>
        <v>0</v>
      </c>
      <c r="I61" s="254"/>
      <c r="J61" s="254">
        <f t="shared" si="3"/>
        <v>1</v>
      </c>
      <c r="K61" s="272">
        <f t="shared" si="4"/>
        <v>1</v>
      </c>
      <c r="L61" s="321">
        <f t="shared" si="5"/>
        <v>99</v>
      </c>
      <c r="M61" s="276">
        <f>'DO NOT CHANGE - BASE'!M67</f>
        <v>100</v>
      </c>
    </row>
    <row r="62" spans="1:14" ht="16.5" thickBot="1">
      <c r="A62" s="1"/>
      <c r="B62" s="606"/>
      <c r="C62" s="336" t="s">
        <v>108</v>
      </c>
      <c r="D62" s="320">
        <f>Transparency!GV31</f>
        <v>22</v>
      </c>
      <c r="E62" s="337"/>
      <c r="F62" s="338">
        <f>Accountability!GV34</f>
        <v>10</v>
      </c>
      <c r="G62" s="337"/>
      <c r="H62" s="338">
        <f>Consistency!GV27</f>
        <v>15</v>
      </c>
      <c r="I62" s="337"/>
      <c r="J62" s="337">
        <f t="shared" si="3"/>
        <v>15</v>
      </c>
      <c r="K62" s="380">
        <f t="shared" si="4"/>
        <v>15</v>
      </c>
      <c r="L62" s="320">
        <f t="shared" si="5"/>
        <v>93</v>
      </c>
      <c r="M62" s="379">
        <f>'DO NOT CHANGE - BASE'!M109</f>
        <v>94</v>
      </c>
    </row>
    <row r="63" spans="1:14">
      <c r="A63" s="1"/>
      <c r="B63" s="604" t="s">
        <v>263</v>
      </c>
      <c r="C63" s="340" t="s">
        <v>48</v>
      </c>
      <c r="D63" s="341">
        <f>Transparency!F31</f>
        <v>82</v>
      </c>
      <c r="E63" s="342"/>
      <c r="F63" s="340">
        <f>Accountability!F34</f>
        <v>12</v>
      </c>
      <c r="G63" s="342"/>
      <c r="H63" s="340">
        <f>Consistency!F27</f>
        <v>40</v>
      </c>
      <c r="I63" s="342"/>
      <c r="J63" s="342">
        <f t="shared" si="3"/>
        <v>41</v>
      </c>
      <c r="K63" s="381">
        <f t="shared" si="4"/>
        <v>41</v>
      </c>
      <c r="L63" s="341">
        <f t="shared" si="5"/>
        <v>35</v>
      </c>
      <c r="M63" s="390">
        <f>'DO NOT CHANGE - BASE'!M10</f>
        <v>35</v>
      </c>
    </row>
    <row r="64" spans="1:14">
      <c r="A64" s="1"/>
      <c r="B64" s="605"/>
      <c r="C64" s="251" t="s">
        <v>112</v>
      </c>
      <c r="D64" s="292">
        <f>Transparency!BF31</f>
        <v>7</v>
      </c>
      <c r="E64" s="238"/>
      <c r="F64" s="239">
        <f>Accountability!BF34</f>
        <v>10</v>
      </c>
      <c r="G64" s="238"/>
      <c r="H64" s="239">
        <f>Consistency!BF27</f>
        <v>15</v>
      </c>
      <c r="I64" s="238"/>
      <c r="J64" s="238">
        <f t="shared" si="3"/>
        <v>11</v>
      </c>
      <c r="K64" s="273">
        <f t="shared" si="4"/>
        <v>11</v>
      </c>
      <c r="L64" s="292">
        <f t="shared" si="5"/>
        <v>98</v>
      </c>
      <c r="M64" s="277">
        <f>'DO NOT CHANGE - BASE'!M36</f>
        <v>99</v>
      </c>
    </row>
    <row r="65" spans="1:14" ht="16.5" thickBot="1">
      <c r="A65" s="1"/>
      <c r="B65" s="606"/>
      <c r="C65" s="343" t="s">
        <v>91</v>
      </c>
      <c r="D65" s="344">
        <f>Transparency!FN31</f>
        <v>22</v>
      </c>
      <c r="E65" s="345"/>
      <c r="F65" s="343">
        <f>Accountability!FN34</f>
        <v>14</v>
      </c>
      <c r="G65" s="345"/>
      <c r="H65" s="343">
        <f>Consistency!FN27</f>
        <v>40</v>
      </c>
      <c r="I65" s="345"/>
      <c r="J65" s="345">
        <f t="shared" si="3"/>
        <v>26</v>
      </c>
      <c r="K65" s="274">
        <f t="shared" si="4"/>
        <v>26</v>
      </c>
      <c r="L65" s="344">
        <f t="shared" si="5"/>
        <v>77</v>
      </c>
      <c r="M65" s="278">
        <f>'DO NOT CHANGE - BASE'!M92</f>
        <v>78</v>
      </c>
    </row>
    <row r="66" spans="1:14">
      <c r="A66" s="1"/>
      <c r="B66" s="607" t="s">
        <v>264</v>
      </c>
      <c r="C66" s="373" t="s">
        <v>21</v>
      </c>
      <c r="D66" s="291">
        <f>Transparency!AL31</f>
        <v>66</v>
      </c>
      <c r="E66" s="333"/>
      <c r="F66" s="334">
        <f>Accountability!AL34</f>
        <v>78</v>
      </c>
      <c r="G66" s="333"/>
      <c r="H66" s="334">
        <f>Consistency!AL27</f>
        <v>40</v>
      </c>
      <c r="I66" s="333"/>
      <c r="J66" s="333">
        <f t="shared" si="3"/>
        <v>60</v>
      </c>
      <c r="K66" s="271">
        <f t="shared" si="4"/>
        <v>60</v>
      </c>
      <c r="L66" s="291">
        <f t="shared" si="5"/>
        <v>7</v>
      </c>
      <c r="M66" s="275">
        <f>'DO NOT CHANGE - BASE'!M26</f>
        <v>8</v>
      </c>
    </row>
    <row r="67" spans="1:14">
      <c r="A67" s="1"/>
      <c r="B67" s="612"/>
      <c r="C67" s="374" t="s">
        <v>57</v>
      </c>
      <c r="D67" s="321">
        <f>Transparency!CD31</f>
        <v>50</v>
      </c>
      <c r="E67" s="254"/>
      <c r="F67" s="253">
        <f>Accountability!CD34</f>
        <v>36</v>
      </c>
      <c r="G67" s="254"/>
      <c r="H67" s="253">
        <f>Consistency!CD27</f>
        <v>30</v>
      </c>
      <c r="I67" s="254"/>
      <c r="J67" s="254">
        <f t="shared" si="3"/>
        <v>37</v>
      </c>
      <c r="K67" s="272">
        <f t="shared" si="4"/>
        <v>37</v>
      </c>
      <c r="L67" s="321">
        <f t="shared" si="5"/>
        <v>44</v>
      </c>
      <c r="M67" s="276">
        <f>'DO NOT CHANGE - BASE'!M48</f>
        <v>44</v>
      </c>
    </row>
    <row r="68" spans="1:14">
      <c r="A68" s="1"/>
      <c r="B68" s="612"/>
      <c r="C68" s="246" t="s">
        <v>67</v>
      </c>
      <c r="D68" s="239">
        <f>Transparency!CT31</f>
        <v>65</v>
      </c>
      <c r="E68" s="238"/>
      <c r="F68" s="239">
        <f>Accountability!CT34</f>
        <v>24</v>
      </c>
      <c r="G68" s="238"/>
      <c r="H68" s="239">
        <f>Consistency!CT27</f>
        <v>25</v>
      </c>
      <c r="I68" s="243"/>
      <c r="J68" s="238">
        <f t="shared" si="3"/>
        <v>35</v>
      </c>
      <c r="K68" s="273">
        <f t="shared" si="4"/>
        <v>35</v>
      </c>
      <c r="L68" s="292">
        <f t="shared" si="5"/>
        <v>50</v>
      </c>
      <c r="M68" s="277">
        <f>'DO NOT CHANGE - BASE'!M56</f>
        <v>54</v>
      </c>
    </row>
    <row r="69" spans="1:14" ht="16.5" thickBot="1">
      <c r="A69" s="1"/>
      <c r="B69" s="611"/>
      <c r="C69" s="375" t="s">
        <v>66</v>
      </c>
      <c r="D69" s="344">
        <f>Transparency!DR31</f>
        <v>55</v>
      </c>
      <c r="E69" s="345"/>
      <c r="F69" s="343">
        <f>Accountability!DR34</f>
        <v>32</v>
      </c>
      <c r="G69" s="345"/>
      <c r="H69" s="343">
        <f>Consistency!DR27</f>
        <v>25</v>
      </c>
      <c r="I69" s="345"/>
      <c r="J69" s="345">
        <f t="shared" si="3"/>
        <v>35</v>
      </c>
      <c r="K69" s="274">
        <f t="shared" si="4"/>
        <v>35</v>
      </c>
      <c r="L69" s="344">
        <f t="shared" si="5"/>
        <v>50</v>
      </c>
      <c r="M69" s="278">
        <f>'DO NOT CHANGE - BASE'!M68</f>
        <v>53</v>
      </c>
      <c r="N69" s="237"/>
    </row>
    <row r="70" spans="1:14">
      <c r="A70" s="1"/>
      <c r="B70" s="233" t="s">
        <v>265</v>
      </c>
      <c r="C70" s="304" t="s">
        <v>71</v>
      </c>
      <c r="D70" s="296">
        <f>Transparency!DN31</f>
        <v>60</v>
      </c>
      <c r="E70" s="295"/>
      <c r="F70" s="296">
        <f>Accountability!DN34</f>
        <v>19</v>
      </c>
      <c r="G70" s="295"/>
      <c r="H70" s="296">
        <f>Consistency!DN27</f>
        <v>30</v>
      </c>
      <c r="I70" s="297"/>
      <c r="J70" s="295">
        <f t="shared" si="3"/>
        <v>34</v>
      </c>
      <c r="K70" s="385">
        <f t="shared" si="4"/>
        <v>34</v>
      </c>
      <c r="L70" s="294">
        <f t="shared" si="5"/>
        <v>56</v>
      </c>
      <c r="M70" s="393">
        <f>'DO NOT CHANGE - BASE'!M66</f>
        <v>58</v>
      </c>
    </row>
    <row r="71" spans="1:14">
      <c r="A71" s="1"/>
      <c r="B71" s="608" t="s">
        <v>266</v>
      </c>
      <c r="C71" s="376" t="s">
        <v>70</v>
      </c>
      <c r="D71" s="323">
        <f>Transparency!AR31</f>
        <v>49</v>
      </c>
      <c r="E71" s="325"/>
      <c r="F71" s="323">
        <f>Accountability!AR34</f>
        <v>17</v>
      </c>
      <c r="G71" s="325"/>
      <c r="H71" s="323">
        <f>Consistency!AR27</f>
        <v>40</v>
      </c>
      <c r="I71" s="327"/>
      <c r="J71" s="325">
        <f t="shared" si="3"/>
        <v>34</v>
      </c>
      <c r="K71" s="386">
        <f t="shared" si="4"/>
        <v>34</v>
      </c>
      <c r="L71" s="324">
        <f t="shared" si="5"/>
        <v>56</v>
      </c>
      <c r="M71" s="394">
        <f>'DO NOT CHANGE - BASE'!M29</f>
        <v>57</v>
      </c>
    </row>
    <row r="72" spans="1:14">
      <c r="A72" s="1"/>
      <c r="B72" s="610"/>
      <c r="C72" s="245" t="s">
        <v>90</v>
      </c>
      <c r="D72" s="239">
        <f>Transparency!DL31</f>
        <v>32</v>
      </c>
      <c r="E72" s="238"/>
      <c r="F72" s="239">
        <f>Accountability!DL34</f>
        <v>0</v>
      </c>
      <c r="G72" s="238"/>
      <c r="H72" s="239">
        <f>Consistency!DL27</f>
        <v>45</v>
      </c>
      <c r="I72" s="243"/>
      <c r="J72" s="238">
        <f t="shared" si="3"/>
        <v>26</v>
      </c>
      <c r="K72" s="273">
        <f t="shared" si="4"/>
        <v>26</v>
      </c>
      <c r="L72" s="292">
        <f t="shared" si="5"/>
        <v>77</v>
      </c>
      <c r="M72" s="277">
        <f>'DO NOT CHANGE - BASE'!M65</f>
        <v>77</v>
      </c>
    </row>
    <row r="73" spans="1:14">
      <c r="A73" s="1"/>
      <c r="B73" s="615" t="s">
        <v>267</v>
      </c>
      <c r="C73" s="323" t="s">
        <v>103</v>
      </c>
      <c r="D73" s="324">
        <f>Transparency!T31</f>
        <v>32</v>
      </c>
      <c r="E73" s="325"/>
      <c r="F73" s="323">
        <f>Accountability!T34</f>
        <v>15</v>
      </c>
      <c r="G73" s="325"/>
      <c r="H73" s="323">
        <f>Consistency!T27</f>
        <v>15</v>
      </c>
      <c r="I73" s="325"/>
      <c r="J73" s="325">
        <f t="shared" si="3"/>
        <v>19</v>
      </c>
      <c r="K73" s="386">
        <f t="shared" si="4"/>
        <v>19</v>
      </c>
      <c r="L73" s="324">
        <f t="shared" si="5"/>
        <v>89</v>
      </c>
      <c r="M73" s="394">
        <f>'DO NOT CHANGE - BASE'!M17</f>
        <v>90</v>
      </c>
    </row>
    <row r="74" spans="1:14">
      <c r="A74" s="1"/>
      <c r="B74" s="615"/>
      <c r="C74" s="245" t="s">
        <v>62</v>
      </c>
      <c r="D74" s="292">
        <f>Transparency!DV31</f>
        <v>87</v>
      </c>
      <c r="E74" s="238"/>
      <c r="F74" s="239">
        <f>Accountability!DV34</f>
        <v>18</v>
      </c>
      <c r="G74" s="238"/>
      <c r="H74" s="239">
        <f>Consistency!DV27</f>
        <v>20</v>
      </c>
      <c r="I74" s="238"/>
      <c r="J74" s="238">
        <f t="shared" ref="J74:J109" si="6">ROUND((D74*$E$111)+(F74*$G$111)+(H74*$I$111),0)</f>
        <v>36</v>
      </c>
      <c r="K74" s="273">
        <f t="shared" ref="K74:K105" si="7">J74</f>
        <v>36</v>
      </c>
      <c r="L74" s="292">
        <f t="shared" ref="L74:L105" si="8">_xlfn.RANK.EQ(K74,$K$10:$K$108,0)</f>
        <v>46</v>
      </c>
      <c r="M74" s="277">
        <f>'DO NOT CHANGE - BASE'!M70</f>
        <v>49</v>
      </c>
    </row>
    <row r="75" spans="1:14">
      <c r="A75" s="1"/>
      <c r="B75" s="614"/>
      <c r="C75" s="257" t="s">
        <v>50</v>
      </c>
      <c r="D75" s="321">
        <f>Transparency!GF31</f>
        <v>62</v>
      </c>
      <c r="E75" s="254"/>
      <c r="F75" s="253">
        <f>Accountability!GF34</f>
        <v>36</v>
      </c>
      <c r="G75" s="254"/>
      <c r="H75" s="253">
        <f>Consistency!GF27</f>
        <v>30</v>
      </c>
      <c r="I75" s="254"/>
      <c r="J75" s="254">
        <f t="shared" si="6"/>
        <v>40</v>
      </c>
      <c r="K75" s="272">
        <f t="shared" si="7"/>
        <v>40</v>
      </c>
      <c r="L75" s="321">
        <f t="shared" si="8"/>
        <v>36</v>
      </c>
      <c r="M75" s="276">
        <f>'DO NOT CHANGE - BASE'!M101</f>
        <v>37</v>
      </c>
    </row>
    <row r="76" spans="1:14">
      <c r="A76" s="1"/>
      <c r="B76" s="613" t="s">
        <v>268</v>
      </c>
      <c r="C76" s="289" t="s">
        <v>65</v>
      </c>
      <c r="D76" s="290">
        <f>Transparency!DF31</f>
        <v>67</v>
      </c>
      <c r="E76" s="241"/>
      <c r="F76" s="240">
        <f>Accountability!DF34</f>
        <v>17</v>
      </c>
      <c r="G76" s="241"/>
      <c r="H76" s="240">
        <f>Consistency!DF27</f>
        <v>30</v>
      </c>
      <c r="I76" s="241"/>
      <c r="J76" s="241">
        <f t="shared" si="6"/>
        <v>35</v>
      </c>
      <c r="K76" s="387">
        <f t="shared" si="7"/>
        <v>35</v>
      </c>
      <c r="L76" s="290">
        <f t="shared" si="8"/>
        <v>50</v>
      </c>
      <c r="M76" s="395">
        <f>'DO NOT CHANGE - BASE'!M62</f>
        <v>52</v>
      </c>
    </row>
    <row r="77" spans="1:14">
      <c r="A77" s="1"/>
      <c r="B77" s="615"/>
      <c r="C77" s="257" t="s">
        <v>74</v>
      </c>
      <c r="D77" s="321">
        <f>Transparency!GB31</f>
        <v>48</v>
      </c>
      <c r="E77" s="254"/>
      <c r="F77" s="253">
        <f>Accountability!GB34</f>
        <v>30</v>
      </c>
      <c r="G77" s="254"/>
      <c r="H77" s="253">
        <f>Consistency!GB27</f>
        <v>25</v>
      </c>
      <c r="I77" s="254"/>
      <c r="J77" s="254">
        <f t="shared" si="6"/>
        <v>33</v>
      </c>
      <c r="K77" s="272">
        <f t="shared" si="7"/>
        <v>33</v>
      </c>
      <c r="L77" s="321">
        <f t="shared" si="8"/>
        <v>59</v>
      </c>
      <c r="M77" s="276">
        <f>'DO NOT CHANGE - BASE'!M99</f>
        <v>61</v>
      </c>
    </row>
    <row r="78" spans="1:14">
      <c r="A78" s="1"/>
      <c r="B78" s="615"/>
      <c r="C78" s="293" t="s">
        <v>69</v>
      </c>
      <c r="D78" s="294">
        <f>Transparency!GL31</f>
        <v>42</v>
      </c>
      <c r="E78" s="295"/>
      <c r="F78" s="296">
        <f>Accountability!GL34</f>
        <v>15</v>
      </c>
      <c r="G78" s="295"/>
      <c r="H78" s="296">
        <f>Consistency!GL27</f>
        <v>45</v>
      </c>
      <c r="I78" s="295"/>
      <c r="J78" s="295">
        <f t="shared" si="6"/>
        <v>34</v>
      </c>
      <c r="K78" s="385">
        <f t="shared" si="7"/>
        <v>34</v>
      </c>
      <c r="L78" s="294">
        <f t="shared" si="8"/>
        <v>56</v>
      </c>
      <c r="M78" s="393">
        <f>'DO NOT CHANGE - BASE'!M104</f>
        <v>56</v>
      </c>
    </row>
    <row r="79" spans="1:14">
      <c r="A79" s="1"/>
      <c r="B79" s="608" t="s">
        <v>269</v>
      </c>
      <c r="C79" s="258" t="s">
        <v>40</v>
      </c>
      <c r="D79" s="253">
        <f>Transparency!N31</f>
        <v>67</v>
      </c>
      <c r="E79" s="254"/>
      <c r="F79" s="253">
        <f>Accountability!N34</f>
        <v>20</v>
      </c>
      <c r="G79" s="254"/>
      <c r="H79" s="253">
        <f>Consistency!N27</f>
        <v>50</v>
      </c>
      <c r="I79" s="255"/>
      <c r="J79" s="254">
        <f t="shared" si="6"/>
        <v>44</v>
      </c>
      <c r="K79" s="272">
        <f t="shared" si="7"/>
        <v>44</v>
      </c>
      <c r="L79" s="321">
        <f t="shared" si="8"/>
        <v>26</v>
      </c>
      <c r="M79" s="276">
        <f>'DO NOT CHANGE - BASE'!M14</f>
        <v>27</v>
      </c>
    </row>
    <row r="80" spans="1:14">
      <c r="A80" s="1"/>
      <c r="B80" s="609"/>
      <c r="C80" s="246" t="s">
        <v>60</v>
      </c>
      <c r="D80" s="239">
        <f>Transparency!CH31</f>
        <v>67</v>
      </c>
      <c r="E80" s="238"/>
      <c r="F80" s="239">
        <f>Accountability!CH34</f>
        <v>15</v>
      </c>
      <c r="G80" s="238"/>
      <c r="H80" s="239">
        <f>Consistency!CH27</f>
        <v>35</v>
      </c>
      <c r="I80" s="243"/>
      <c r="J80" s="238">
        <f t="shared" si="6"/>
        <v>36</v>
      </c>
      <c r="K80" s="273">
        <f t="shared" si="7"/>
        <v>36</v>
      </c>
      <c r="L80" s="292">
        <f t="shared" si="8"/>
        <v>46</v>
      </c>
      <c r="M80" s="277">
        <f>'DO NOT CHANGE - BASE'!M50</f>
        <v>47</v>
      </c>
    </row>
    <row r="81" spans="1:13">
      <c r="A81" s="1"/>
      <c r="B81" s="610"/>
      <c r="C81" s="253" t="s">
        <v>28</v>
      </c>
      <c r="D81" s="253">
        <f>Transparency!EN31</f>
        <v>75</v>
      </c>
      <c r="E81" s="254"/>
      <c r="F81" s="253">
        <f>Accountability!EN34</f>
        <v>38</v>
      </c>
      <c r="G81" s="254"/>
      <c r="H81" s="253">
        <f>Consistency!EN27</f>
        <v>50</v>
      </c>
      <c r="I81" s="255"/>
      <c r="J81" s="254">
        <f t="shared" si="6"/>
        <v>52</v>
      </c>
      <c r="K81" s="272">
        <f t="shared" si="7"/>
        <v>52</v>
      </c>
      <c r="L81" s="321">
        <f t="shared" si="8"/>
        <v>14</v>
      </c>
      <c r="M81" s="276">
        <f>'DO NOT CHANGE - BASE'!M79</f>
        <v>15</v>
      </c>
    </row>
    <row r="82" spans="1:13">
      <c r="A82" s="1"/>
      <c r="B82" s="613" t="s">
        <v>270</v>
      </c>
      <c r="C82" s="318" t="s">
        <v>104</v>
      </c>
      <c r="D82" s="290">
        <f>Transparency!AT31</f>
        <v>22</v>
      </c>
      <c r="E82" s="241"/>
      <c r="F82" s="240">
        <f>Accountability!AT34</f>
        <v>7</v>
      </c>
      <c r="G82" s="241"/>
      <c r="H82" s="240">
        <f>Consistency!AT27</f>
        <v>25</v>
      </c>
      <c r="I82" s="241"/>
      <c r="J82" s="241">
        <f t="shared" si="6"/>
        <v>18</v>
      </c>
      <c r="K82" s="387">
        <f t="shared" si="7"/>
        <v>18</v>
      </c>
      <c r="L82" s="290">
        <f t="shared" si="8"/>
        <v>90</v>
      </c>
      <c r="M82" s="395">
        <f>'DO NOT CHANGE - BASE'!M30</f>
        <v>91</v>
      </c>
    </row>
    <row r="83" spans="1:13">
      <c r="A83" s="1"/>
      <c r="B83" s="615"/>
      <c r="C83" s="262" t="s">
        <v>59</v>
      </c>
      <c r="D83" s="321">
        <f>Transparency!AV31</f>
        <v>67</v>
      </c>
      <c r="E83" s="254"/>
      <c r="F83" s="253">
        <f>Accountability!AV34</f>
        <v>4</v>
      </c>
      <c r="G83" s="254"/>
      <c r="H83" s="253">
        <f>Consistency!AV27</f>
        <v>45</v>
      </c>
      <c r="I83" s="254"/>
      <c r="J83" s="254">
        <f t="shared" si="6"/>
        <v>36</v>
      </c>
      <c r="K83" s="272">
        <f t="shared" si="7"/>
        <v>36</v>
      </c>
      <c r="L83" s="321">
        <f t="shared" si="8"/>
        <v>46</v>
      </c>
      <c r="M83" s="276">
        <f>'DO NOT CHANGE - BASE'!M31</f>
        <v>46</v>
      </c>
    </row>
    <row r="84" spans="1:13">
      <c r="A84" s="1"/>
      <c r="B84" s="615"/>
      <c r="C84" s="245" t="s">
        <v>24</v>
      </c>
      <c r="D84" s="292">
        <f>Transparency!EB31</f>
        <v>74</v>
      </c>
      <c r="E84" s="238"/>
      <c r="F84" s="239">
        <f>Accountability!EB34</f>
        <v>40</v>
      </c>
      <c r="G84" s="238"/>
      <c r="H84" s="239">
        <f>Consistency!EB27</f>
        <v>55</v>
      </c>
      <c r="I84" s="238"/>
      <c r="J84" s="238">
        <f t="shared" si="6"/>
        <v>55</v>
      </c>
      <c r="K84" s="273">
        <f t="shared" si="7"/>
        <v>55</v>
      </c>
      <c r="L84" s="292">
        <f t="shared" si="8"/>
        <v>10</v>
      </c>
      <c r="M84" s="277">
        <f>'DO NOT CHANGE - BASE'!M73</f>
        <v>11</v>
      </c>
    </row>
    <row r="85" spans="1:13">
      <c r="A85" s="1"/>
      <c r="B85" s="615"/>
      <c r="C85" s="258" t="s">
        <v>53</v>
      </c>
      <c r="D85" s="321">
        <f>Transparency!EF31</f>
        <v>65</v>
      </c>
      <c r="E85" s="254"/>
      <c r="F85" s="253">
        <f>Accountability!EF34</f>
        <v>17</v>
      </c>
      <c r="G85" s="254"/>
      <c r="H85" s="253">
        <f>Consistency!EF27</f>
        <v>40</v>
      </c>
      <c r="I85" s="254"/>
      <c r="J85" s="254">
        <f t="shared" si="6"/>
        <v>38</v>
      </c>
      <c r="K85" s="272">
        <f t="shared" si="7"/>
        <v>38</v>
      </c>
      <c r="L85" s="321">
        <f t="shared" si="8"/>
        <v>40</v>
      </c>
      <c r="M85" s="276">
        <f>'DO NOT CHANGE - BASE'!M75</f>
        <v>40</v>
      </c>
    </row>
    <row r="86" spans="1:13">
      <c r="A86" s="1"/>
      <c r="B86" s="615"/>
      <c r="C86" s="239" t="s">
        <v>99</v>
      </c>
      <c r="D86" s="292">
        <f>Transparency!FT31</f>
        <v>50</v>
      </c>
      <c r="E86" s="238"/>
      <c r="F86" s="239">
        <f>Accountability!FT34</f>
        <v>19</v>
      </c>
      <c r="G86" s="238"/>
      <c r="H86" s="239">
        <f>Consistency!FT27</f>
        <v>10</v>
      </c>
      <c r="I86" s="238"/>
      <c r="J86" s="238">
        <f t="shared" si="6"/>
        <v>23</v>
      </c>
      <c r="K86" s="273">
        <f t="shared" si="7"/>
        <v>23</v>
      </c>
      <c r="L86" s="292">
        <f t="shared" si="8"/>
        <v>84</v>
      </c>
      <c r="M86" s="277">
        <f>'DO NOT CHANGE - BASE'!M95</f>
        <v>86</v>
      </c>
    </row>
    <row r="87" spans="1:13">
      <c r="A87" s="1"/>
      <c r="B87" s="615"/>
      <c r="C87" s="270" t="s">
        <v>76</v>
      </c>
      <c r="D87" s="322">
        <f>Transparency!GH31</f>
        <v>32</v>
      </c>
      <c r="E87" s="265"/>
      <c r="F87" s="264">
        <f>Accountability!GH34</f>
        <v>9</v>
      </c>
      <c r="G87" s="265"/>
      <c r="H87" s="264">
        <f>Consistency!GH27</f>
        <v>50</v>
      </c>
      <c r="I87" s="265"/>
      <c r="J87" s="265">
        <f t="shared" si="6"/>
        <v>31</v>
      </c>
      <c r="K87" s="388">
        <f t="shared" si="7"/>
        <v>31</v>
      </c>
      <c r="L87" s="322">
        <f t="shared" si="8"/>
        <v>63</v>
      </c>
      <c r="M87" s="396">
        <f>'DO NOT CHANGE - BASE'!M102</f>
        <v>63</v>
      </c>
    </row>
    <row r="88" spans="1:13">
      <c r="A88" s="1"/>
      <c r="B88" s="232" t="s">
        <v>271</v>
      </c>
      <c r="C88" s="293" t="s">
        <v>83</v>
      </c>
      <c r="D88" s="296">
        <f>Transparency!ET31</f>
        <v>42</v>
      </c>
      <c r="E88" s="295"/>
      <c r="F88" s="296">
        <f>Accountability!ET34</f>
        <v>9</v>
      </c>
      <c r="G88" s="295"/>
      <c r="H88" s="296">
        <f>Consistency!ET27</f>
        <v>40</v>
      </c>
      <c r="I88" s="297"/>
      <c r="J88" s="295">
        <f t="shared" si="6"/>
        <v>30</v>
      </c>
      <c r="K88" s="385">
        <f t="shared" si="7"/>
        <v>30</v>
      </c>
      <c r="L88" s="294">
        <f t="shared" si="8"/>
        <v>70</v>
      </c>
      <c r="M88" s="393">
        <f>'DO NOT CHANGE - BASE'!M82</f>
        <v>70</v>
      </c>
    </row>
    <row r="89" spans="1:13">
      <c r="A89" s="1"/>
      <c r="B89" s="232" t="s">
        <v>272</v>
      </c>
      <c r="C89" s="377" t="s">
        <v>88</v>
      </c>
      <c r="D89" s="328">
        <f>Transparency!CR31</f>
        <v>43</v>
      </c>
      <c r="E89" s="329"/>
      <c r="F89" s="328">
        <f>Accountability!CR34</f>
        <v>7</v>
      </c>
      <c r="G89" s="329"/>
      <c r="H89" s="328">
        <f>Consistency!CR27</f>
        <v>35</v>
      </c>
      <c r="I89" s="330"/>
      <c r="J89" s="329">
        <f t="shared" si="6"/>
        <v>27</v>
      </c>
      <c r="K89" s="389">
        <f t="shared" si="7"/>
        <v>27</v>
      </c>
      <c r="L89" s="331">
        <f t="shared" si="8"/>
        <v>75</v>
      </c>
      <c r="M89" s="397">
        <f>'DO NOT CHANGE - BASE'!M55</f>
        <v>75</v>
      </c>
    </row>
    <row r="90" spans="1:13">
      <c r="A90" s="1"/>
      <c r="B90" s="609" t="s">
        <v>273</v>
      </c>
      <c r="C90" s="289" t="s">
        <v>85</v>
      </c>
      <c r="D90" s="240">
        <f>Transparency!DJ31</f>
        <v>52</v>
      </c>
      <c r="E90" s="241"/>
      <c r="F90" s="240">
        <f>Accountability!DJ34</f>
        <v>17</v>
      </c>
      <c r="G90" s="241"/>
      <c r="H90" s="240">
        <f>Consistency!DJ27</f>
        <v>25</v>
      </c>
      <c r="I90" s="242"/>
      <c r="J90" s="241">
        <f t="shared" si="6"/>
        <v>29</v>
      </c>
      <c r="K90" s="387">
        <f t="shared" si="7"/>
        <v>29</v>
      </c>
      <c r="L90" s="290">
        <f t="shared" si="8"/>
        <v>71</v>
      </c>
      <c r="M90" s="395">
        <f>'DO NOT CHANGE - BASE'!M64</f>
        <v>72</v>
      </c>
    </row>
    <row r="91" spans="1:13">
      <c r="A91" s="1"/>
      <c r="B91" s="609"/>
      <c r="C91" s="257" t="s">
        <v>86</v>
      </c>
      <c r="D91" s="253">
        <f>Transparency!GR31</f>
        <v>78</v>
      </c>
      <c r="E91" s="254"/>
      <c r="F91" s="253">
        <f>Accountability!GR34</f>
        <v>15</v>
      </c>
      <c r="G91" s="254"/>
      <c r="H91" s="253">
        <f>Consistency!GR27</f>
        <v>10</v>
      </c>
      <c r="I91" s="255"/>
      <c r="J91" s="254">
        <f t="shared" si="6"/>
        <v>29</v>
      </c>
      <c r="K91" s="272">
        <f t="shared" si="7"/>
        <v>29</v>
      </c>
      <c r="L91" s="321">
        <f t="shared" si="8"/>
        <v>71</v>
      </c>
      <c r="M91" s="276">
        <f>'DO NOT CHANGE - BASE'!M107</f>
        <v>73</v>
      </c>
    </row>
    <row r="92" spans="1:13">
      <c r="A92" s="1"/>
      <c r="B92" s="608" t="s">
        <v>274</v>
      </c>
      <c r="C92" s="319" t="s">
        <v>18</v>
      </c>
      <c r="D92" s="290">
        <f>Transparency!L31</f>
        <v>72</v>
      </c>
      <c r="E92" s="241"/>
      <c r="F92" s="240">
        <f>Accountability!L34</f>
        <v>36</v>
      </c>
      <c r="G92" s="241"/>
      <c r="H92" s="240">
        <f>Consistency!L27</f>
        <v>75</v>
      </c>
      <c r="I92" s="241"/>
      <c r="J92" s="241">
        <f t="shared" si="6"/>
        <v>61</v>
      </c>
      <c r="K92" s="387">
        <f t="shared" si="7"/>
        <v>61</v>
      </c>
      <c r="L92" s="290">
        <f t="shared" si="8"/>
        <v>5</v>
      </c>
      <c r="M92" s="395">
        <v>3</v>
      </c>
    </row>
    <row r="93" spans="1:13">
      <c r="A93" s="1"/>
      <c r="B93" s="609"/>
      <c r="C93" s="378" t="s">
        <v>30</v>
      </c>
      <c r="D93" s="321">
        <f>Transparency!AX31</f>
        <v>80</v>
      </c>
      <c r="E93" s="254"/>
      <c r="F93" s="253">
        <f>Accountability!AX34</f>
        <v>32</v>
      </c>
      <c r="G93" s="254"/>
      <c r="H93" s="253">
        <f>Consistency!AX27</f>
        <v>50</v>
      </c>
      <c r="I93" s="254"/>
      <c r="J93" s="254">
        <f t="shared" si="6"/>
        <v>51</v>
      </c>
      <c r="K93" s="272">
        <f t="shared" si="7"/>
        <v>51</v>
      </c>
      <c r="L93" s="321">
        <f t="shared" si="8"/>
        <v>17</v>
      </c>
      <c r="M93" s="276">
        <f>'DO NOT CHANGE - BASE'!M32</f>
        <v>17</v>
      </c>
    </row>
    <row r="94" spans="1:13">
      <c r="A94" s="1"/>
      <c r="B94" s="609"/>
      <c r="C94" s="292" t="s">
        <v>44</v>
      </c>
      <c r="D94" s="292">
        <f>Transparency!BP31</f>
        <v>52</v>
      </c>
      <c r="E94" s="238"/>
      <c r="F94" s="239">
        <f>Accountability!BP34</f>
        <v>17</v>
      </c>
      <c r="G94" s="238"/>
      <c r="H94" s="239">
        <f>Consistency!BP27</f>
        <v>60</v>
      </c>
      <c r="I94" s="238"/>
      <c r="J94" s="238">
        <f t="shared" si="6"/>
        <v>43</v>
      </c>
      <c r="K94" s="273">
        <f t="shared" si="7"/>
        <v>43</v>
      </c>
      <c r="L94" s="292">
        <f t="shared" si="8"/>
        <v>31</v>
      </c>
      <c r="M94" s="277">
        <f>'DO NOT CHANGE - BASE'!M41</f>
        <v>31</v>
      </c>
    </row>
    <row r="95" spans="1:13">
      <c r="A95" s="1"/>
      <c r="B95" s="609"/>
      <c r="C95" s="321" t="s">
        <v>19</v>
      </c>
      <c r="D95" s="321">
        <f>Transparency!BR31</f>
        <v>92</v>
      </c>
      <c r="E95" s="254"/>
      <c r="F95" s="253">
        <f>Accountability!BR34</f>
        <v>33</v>
      </c>
      <c r="G95" s="254"/>
      <c r="H95" s="253">
        <f>Consistency!BR27</f>
        <v>65</v>
      </c>
      <c r="I95" s="254"/>
      <c r="J95" s="254">
        <f t="shared" si="6"/>
        <v>61</v>
      </c>
      <c r="K95" s="272">
        <f t="shared" si="7"/>
        <v>61</v>
      </c>
      <c r="L95" s="321">
        <f t="shared" si="8"/>
        <v>5</v>
      </c>
      <c r="M95" s="276">
        <f>'DO NOT CHANGE - BASE'!M42</f>
        <v>6</v>
      </c>
    </row>
    <row r="96" spans="1:13">
      <c r="A96" s="1"/>
      <c r="B96" s="609"/>
      <c r="C96" s="303" t="s">
        <v>45</v>
      </c>
      <c r="D96" s="292">
        <f>Transparency!EH31</f>
        <v>39</v>
      </c>
      <c r="E96" s="238"/>
      <c r="F96" s="239">
        <f>Accountability!EH34</f>
        <v>44</v>
      </c>
      <c r="G96" s="238"/>
      <c r="H96" s="239">
        <f>Consistency!EH27</f>
        <v>45</v>
      </c>
      <c r="I96" s="238"/>
      <c r="J96" s="238">
        <f t="shared" si="6"/>
        <v>43</v>
      </c>
      <c r="K96" s="273">
        <f t="shared" si="7"/>
        <v>43</v>
      </c>
      <c r="L96" s="292">
        <f t="shared" si="8"/>
        <v>31</v>
      </c>
      <c r="M96" s="277">
        <f>'DO NOT CHANGE - BASE'!M76</f>
        <v>32</v>
      </c>
    </row>
    <row r="97" spans="1:14">
      <c r="A97" s="1"/>
      <c r="B97" s="609"/>
      <c r="C97" s="321" t="s">
        <v>15</v>
      </c>
      <c r="D97" s="321">
        <f>Transparency!FB31</f>
        <v>85</v>
      </c>
      <c r="E97" s="254"/>
      <c r="F97" s="253">
        <f>Accountability!FB34</f>
        <v>70</v>
      </c>
      <c r="G97" s="254"/>
      <c r="H97" s="253">
        <f>Consistency!FB27</f>
        <v>55</v>
      </c>
      <c r="I97" s="254"/>
      <c r="J97" s="254">
        <f t="shared" si="6"/>
        <v>68</v>
      </c>
      <c r="K97" s="272">
        <f t="shared" si="7"/>
        <v>68</v>
      </c>
      <c r="L97" s="321">
        <f t="shared" si="8"/>
        <v>2</v>
      </c>
      <c r="M97" s="276">
        <f>'DO NOT CHANGE - BASE'!M86</f>
        <v>2</v>
      </c>
    </row>
    <row r="98" spans="1:14">
      <c r="A98" s="1"/>
      <c r="B98" s="610"/>
      <c r="C98" s="294" t="s">
        <v>51</v>
      </c>
      <c r="D98" s="294">
        <f>Transparency!FJ31</f>
        <v>59</v>
      </c>
      <c r="E98" s="295"/>
      <c r="F98" s="296">
        <f>Accountability!FJ34</f>
        <v>19</v>
      </c>
      <c r="G98" s="295"/>
      <c r="H98" s="296">
        <f>Consistency!FJ27</f>
        <v>45</v>
      </c>
      <c r="I98" s="295"/>
      <c r="J98" s="295">
        <f t="shared" si="6"/>
        <v>39</v>
      </c>
      <c r="K98" s="385">
        <f t="shared" si="7"/>
        <v>39</v>
      </c>
      <c r="L98" s="294">
        <f t="shared" si="8"/>
        <v>38</v>
      </c>
      <c r="M98" s="393">
        <f>'DO NOT CHANGE - BASE'!M90</f>
        <v>38</v>
      </c>
      <c r="N98" s="237"/>
    </row>
    <row r="99" spans="1:14">
      <c r="A99" s="1"/>
      <c r="B99" s="609" t="s">
        <v>275</v>
      </c>
      <c r="C99" s="257" t="s">
        <v>33</v>
      </c>
      <c r="D99" s="253">
        <f>Transparency!EX31</f>
        <v>72</v>
      </c>
      <c r="E99" s="254"/>
      <c r="F99" s="253">
        <f>Accountability!EX34</f>
        <v>44</v>
      </c>
      <c r="G99" s="254"/>
      <c r="H99" s="253">
        <f>Consistency!EX27</f>
        <v>35</v>
      </c>
      <c r="I99" s="255"/>
      <c r="J99" s="254">
        <f t="shared" si="6"/>
        <v>47</v>
      </c>
      <c r="K99" s="272">
        <f t="shared" si="7"/>
        <v>47</v>
      </c>
      <c r="L99" s="321">
        <f t="shared" si="8"/>
        <v>19</v>
      </c>
      <c r="M99" s="276">
        <f>'DO NOT CHANGE - BASE'!M84</f>
        <v>20</v>
      </c>
    </row>
    <row r="100" spans="1:14">
      <c r="A100" s="1"/>
      <c r="B100" s="609"/>
      <c r="C100" s="244" t="s">
        <v>80</v>
      </c>
      <c r="D100" s="239">
        <f>Transparency!EZ31</f>
        <v>58</v>
      </c>
      <c r="E100" s="238"/>
      <c r="F100" s="239">
        <f>Accountability!EZ34</f>
        <v>14</v>
      </c>
      <c r="G100" s="238"/>
      <c r="H100" s="239">
        <f>Consistency!EZ27</f>
        <v>30</v>
      </c>
      <c r="I100" s="243"/>
      <c r="J100" s="238">
        <f t="shared" si="6"/>
        <v>31</v>
      </c>
      <c r="K100" s="273">
        <f t="shared" si="7"/>
        <v>31</v>
      </c>
      <c r="L100" s="292">
        <f t="shared" si="8"/>
        <v>63</v>
      </c>
      <c r="M100" s="277">
        <f>'DO NOT CHANGE - BASE'!M85</f>
        <v>67</v>
      </c>
    </row>
    <row r="101" spans="1:14">
      <c r="A101" s="1"/>
      <c r="B101" s="610"/>
      <c r="C101" s="257" t="s">
        <v>92</v>
      </c>
      <c r="D101" s="253">
        <f>Transparency!GJ31</f>
        <v>28</v>
      </c>
      <c r="E101" s="254"/>
      <c r="F101" s="253">
        <f>Accountability!GJ34</f>
        <v>19</v>
      </c>
      <c r="G101" s="254"/>
      <c r="H101" s="253">
        <f>Consistency!GJ27</f>
        <v>30</v>
      </c>
      <c r="I101" s="255"/>
      <c r="J101" s="254">
        <f t="shared" si="6"/>
        <v>26</v>
      </c>
      <c r="K101" s="272">
        <f t="shared" si="7"/>
        <v>26</v>
      </c>
      <c r="L101" s="321">
        <f t="shared" si="8"/>
        <v>77</v>
      </c>
      <c r="M101" s="276">
        <f>'DO NOT CHANGE - BASE'!M103</f>
        <v>79</v>
      </c>
    </row>
    <row r="102" spans="1:14">
      <c r="A102" s="1"/>
      <c r="B102" s="613" t="s">
        <v>276</v>
      </c>
      <c r="C102" s="240" t="s">
        <v>14</v>
      </c>
      <c r="D102" s="290">
        <f>Transparency!BN31</f>
        <v>77</v>
      </c>
      <c r="E102" s="241"/>
      <c r="F102" s="240">
        <f>Accountability!BN34</f>
        <v>90</v>
      </c>
      <c r="G102" s="241"/>
      <c r="H102" s="240">
        <f>Consistency!BN27</f>
        <v>45</v>
      </c>
      <c r="I102" s="241"/>
      <c r="J102" s="241">
        <f t="shared" si="6"/>
        <v>69</v>
      </c>
      <c r="K102" s="387">
        <f t="shared" si="7"/>
        <v>69</v>
      </c>
      <c r="L102" s="290">
        <f t="shared" si="8"/>
        <v>1</v>
      </c>
      <c r="M102" s="395">
        <f>'DO NOT CHANGE - BASE'!M40</f>
        <v>1</v>
      </c>
    </row>
    <row r="103" spans="1:14">
      <c r="A103" s="1"/>
      <c r="B103" s="615"/>
      <c r="C103" s="261" t="s">
        <v>37</v>
      </c>
      <c r="D103" s="321">
        <f>Transparency!CV31</f>
        <v>47</v>
      </c>
      <c r="E103" s="254"/>
      <c r="F103" s="253">
        <f>Accountability!CV34</f>
        <v>32</v>
      </c>
      <c r="G103" s="254"/>
      <c r="H103" s="253">
        <f>Consistency!CV27</f>
        <v>55</v>
      </c>
      <c r="I103" s="254"/>
      <c r="J103" s="254">
        <f t="shared" si="6"/>
        <v>45</v>
      </c>
      <c r="K103" s="272">
        <f t="shared" si="7"/>
        <v>45</v>
      </c>
      <c r="L103" s="321">
        <f t="shared" si="8"/>
        <v>24</v>
      </c>
      <c r="M103" s="276">
        <f>'DO NOT CHANGE - BASE'!M57</f>
        <v>24</v>
      </c>
    </row>
    <row r="104" spans="1:14">
      <c r="A104" s="1"/>
      <c r="B104" s="614"/>
      <c r="C104" s="239" t="s">
        <v>29</v>
      </c>
      <c r="D104" s="292">
        <f>Transparency!ER31</f>
        <v>70</v>
      </c>
      <c r="E104" s="238"/>
      <c r="F104" s="239">
        <f>Accountability!ER34</f>
        <v>48</v>
      </c>
      <c r="G104" s="238"/>
      <c r="H104" s="239">
        <f>Consistency!ER27</f>
        <v>45</v>
      </c>
      <c r="I104" s="238"/>
      <c r="J104" s="238">
        <f t="shared" si="6"/>
        <v>52</v>
      </c>
      <c r="K104" s="273">
        <f t="shared" si="7"/>
        <v>52</v>
      </c>
      <c r="L104" s="292">
        <f t="shared" si="8"/>
        <v>14</v>
      </c>
      <c r="M104" s="277">
        <f>'DO NOT CHANGE - BASE'!M81</f>
        <v>16</v>
      </c>
      <c r="N104" s="237"/>
    </row>
    <row r="105" spans="1:14">
      <c r="A105" s="1"/>
      <c r="B105" s="613" t="s">
        <v>277</v>
      </c>
      <c r="C105" s="323" t="s">
        <v>39</v>
      </c>
      <c r="D105" s="324">
        <f>Transparency!P31</f>
        <v>55</v>
      </c>
      <c r="E105" s="325"/>
      <c r="F105" s="323">
        <f>Accountability!P34</f>
        <v>29</v>
      </c>
      <c r="G105" s="325"/>
      <c r="H105" s="323">
        <f>Consistency!P27</f>
        <v>50</v>
      </c>
      <c r="I105" s="325"/>
      <c r="J105" s="325">
        <f t="shared" si="6"/>
        <v>44</v>
      </c>
      <c r="K105" s="386">
        <f t="shared" si="7"/>
        <v>44</v>
      </c>
      <c r="L105" s="324">
        <f t="shared" si="8"/>
        <v>26</v>
      </c>
      <c r="M105" s="394">
        <f>'DO NOT CHANGE - BASE'!M15</f>
        <v>26</v>
      </c>
    </row>
    <row r="106" spans="1:14">
      <c r="A106" s="1"/>
      <c r="B106" s="614"/>
      <c r="C106" s="296" t="s">
        <v>38</v>
      </c>
      <c r="D106" s="294">
        <f>Transparency!FR31</f>
        <v>55</v>
      </c>
      <c r="E106" s="295"/>
      <c r="F106" s="296">
        <f>Accountability!FR34</f>
        <v>43</v>
      </c>
      <c r="G106" s="295"/>
      <c r="H106" s="296">
        <f>Consistency!FR27</f>
        <v>40</v>
      </c>
      <c r="I106" s="295"/>
      <c r="J106" s="295">
        <f t="shared" si="6"/>
        <v>45</v>
      </c>
      <c r="K106" s="385">
        <f t="shared" ref="K106:K109" si="9">J106</f>
        <v>45</v>
      </c>
      <c r="L106" s="294">
        <f t="shared" ref="L106:L109" si="10">_xlfn.RANK.EQ(K106,$K$10:$K$108,0)</f>
        <v>24</v>
      </c>
      <c r="M106" s="393">
        <f>'DO NOT CHANGE - BASE'!M94</f>
        <v>25</v>
      </c>
    </row>
    <row r="107" spans="1:14">
      <c r="A107" s="1"/>
      <c r="B107" s="613" t="s">
        <v>278</v>
      </c>
      <c r="C107" s="261" t="s">
        <v>96</v>
      </c>
      <c r="D107" s="321">
        <f>Transparency!CX31</f>
        <v>32</v>
      </c>
      <c r="E107" s="254"/>
      <c r="F107" s="253">
        <f>Accountability!CX34</f>
        <v>17</v>
      </c>
      <c r="G107" s="254"/>
      <c r="H107" s="253">
        <f>Consistency!CX27</f>
        <v>25</v>
      </c>
      <c r="I107" s="254"/>
      <c r="J107" s="254">
        <f t="shared" si="6"/>
        <v>24</v>
      </c>
      <c r="K107" s="272">
        <f t="shared" si="9"/>
        <v>24</v>
      </c>
      <c r="L107" s="321">
        <f t="shared" si="10"/>
        <v>82</v>
      </c>
      <c r="M107" s="276">
        <f>'DO NOT CHANGE - BASE'!M58</f>
        <v>83</v>
      </c>
    </row>
    <row r="108" spans="1:14">
      <c r="A108" s="1"/>
      <c r="B108" s="615"/>
      <c r="C108" s="245" t="s">
        <v>78</v>
      </c>
      <c r="D108" s="292">
        <f>Transparency!DT31</f>
        <v>37</v>
      </c>
      <c r="E108" s="238"/>
      <c r="F108" s="239">
        <f>Accountability!DT34</f>
        <v>22</v>
      </c>
      <c r="G108" s="238"/>
      <c r="H108" s="239">
        <f>Consistency!DT27</f>
        <v>35</v>
      </c>
      <c r="I108" s="238"/>
      <c r="J108" s="238">
        <f t="shared" si="6"/>
        <v>31</v>
      </c>
      <c r="K108" s="273">
        <f t="shared" si="9"/>
        <v>31</v>
      </c>
      <c r="L108" s="292">
        <f t="shared" si="10"/>
        <v>63</v>
      </c>
      <c r="M108" s="277">
        <f>'DO NOT CHANGE - BASE'!M69</f>
        <v>65</v>
      </c>
    </row>
    <row r="109" spans="1:14" ht="16.5" thickBot="1">
      <c r="A109" s="1"/>
      <c r="B109" s="614"/>
      <c r="C109" s="270" t="s">
        <v>95</v>
      </c>
      <c r="D109" s="322">
        <f>Transparency!GN31</f>
        <v>22</v>
      </c>
      <c r="E109" s="265"/>
      <c r="F109" s="264">
        <f>Accountability!GN34</f>
        <v>24</v>
      </c>
      <c r="G109" s="265"/>
      <c r="H109" s="264">
        <f>Consistency!GN27</f>
        <v>25</v>
      </c>
      <c r="I109" s="265"/>
      <c r="J109" s="265">
        <f t="shared" si="6"/>
        <v>24</v>
      </c>
      <c r="K109" s="274">
        <f t="shared" si="9"/>
        <v>24</v>
      </c>
      <c r="L109" s="344">
        <f t="shared" si="10"/>
        <v>82</v>
      </c>
      <c r="M109" s="278">
        <f>'DO NOT CHANGE - BASE'!M105</f>
        <v>82</v>
      </c>
    </row>
    <row r="110" spans="1:14" ht="3.95" customHeight="1">
      <c r="A110" s="1"/>
      <c r="B110" s="1"/>
      <c r="C110" s="83"/>
    </row>
    <row r="111" spans="1:14" ht="66.95" customHeight="1">
      <c r="C111" s="143" t="s">
        <v>114</v>
      </c>
      <c r="D111" s="143" t="s">
        <v>115</v>
      </c>
      <c r="E111" s="231">
        <v>0.25</v>
      </c>
      <c r="F111" s="143" t="s">
        <v>115</v>
      </c>
      <c r="G111" s="231">
        <v>0.35</v>
      </c>
      <c r="H111" s="143" t="s">
        <v>115</v>
      </c>
      <c r="I111" s="231">
        <v>0.4</v>
      </c>
      <c r="K111" s="521" t="s">
        <v>247</v>
      </c>
      <c r="L111" s="521"/>
      <c r="M111" s="521"/>
      <c r="N111" s="288"/>
    </row>
    <row r="112" spans="1:14">
      <c r="M112" s="149"/>
      <c r="N112" s="142"/>
    </row>
  </sheetData>
  <sheetProtection algorithmName="SHA-512" hashValue="D9kJ2YNjJJ0GNOgMLF9b2diNCR5R6YA6UnharlsBU0sMToSpqZVYP3Q4B/qnzY3LQDdDySoZzl9jS3wDMcGeUw==" saltValue="hiXqJDzuzypjXSN3MoZrew==" spinCount="100000" sheet="1" objects="1" scenarios="1"/>
  <sortState xmlns:xlrd2="http://schemas.microsoft.com/office/spreadsheetml/2017/richdata2" ref="C107:M109">
    <sortCondition ref="C107:C109"/>
  </sortState>
  <mergeCells count="36">
    <mergeCell ref="K111:M111"/>
    <mergeCell ref="B105:B106"/>
    <mergeCell ref="B107:B109"/>
    <mergeCell ref="B73:B75"/>
    <mergeCell ref="B76:B78"/>
    <mergeCell ref="B79:B81"/>
    <mergeCell ref="B82:B87"/>
    <mergeCell ref="B90:B91"/>
    <mergeCell ref="B99:B101"/>
    <mergeCell ref="B102:B104"/>
    <mergeCell ref="B10:B16"/>
    <mergeCell ref="B17:B25"/>
    <mergeCell ref="B26:B27"/>
    <mergeCell ref="B29:B34"/>
    <mergeCell ref="B35:B39"/>
    <mergeCell ref="B40:B42"/>
    <mergeCell ref="B44:B46"/>
    <mergeCell ref="B92:B98"/>
    <mergeCell ref="B47:B48"/>
    <mergeCell ref="B52:B59"/>
    <mergeCell ref="B60:B62"/>
    <mergeCell ref="B63:B65"/>
    <mergeCell ref="B66:B69"/>
    <mergeCell ref="B71:B72"/>
    <mergeCell ref="C3:L3"/>
    <mergeCell ref="F4:G4"/>
    <mergeCell ref="D6:E6"/>
    <mergeCell ref="F6:G6"/>
    <mergeCell ref="H6:I6"/>
    <mergeCell ref="K6:K8"/>
    <mergeCell ref="D7:E7"/>
    <mergeCell ref="F7:G7"/>
    <mergeCell ref="H7:I7"/>
    <mergeCell ref="D8:E8"/>
    <mergeCell ref="F8:G8"/>
    <mergeCell ref="H8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FA5AE-1794-8148-8834-D2BD15DE4D68}">
  <sheetPr>
    <tabColor rgb="FF00B050"/>
  </sheetPr>
  <dimension ref="A1:O115"/>
  <sheetViews>
    <sheetView showGridLines="0" zoomScale="130" zoomScaleNormal="130" workbookViewId="0">
      <pane xSplit="4" ySplit="8" topLeftCell="E9" activePane="bottomRight" state="frozen"/>
      <selection pane="bottomRight" activeCell="D3" sqref="D3:M3"/>
      <selection pane="bottomLeft" activeCell="A9" sqref="A9"/>
      <selection pane="topRight" activeCell="D1" sqref="D1"/>
    </sheetView>
  </sheetViews>
  <sheetFormatPr defaultColWidth="0" defaultRowHeight="15.75" zeroHeight="1"/>
  <cols>
    <col min="1" max="1" width="4.875" customWidth="1"/>
    <col min="2" max="2" width="10.875" customWidth="1"/>
    <col min="3" max="3" width="7.5" customWidth="1"/>
    <col min="4" max="4" width="29.625" customWidth="1"/>
    <col min="5" max="5" width="9.875" style="1" customWidth="1"/>
    <col min="6" max="6" width="6" customWidth="1"/>
    <col min="7" max="7" width="9.875" style="1" customWidth="1"/>
    <col min="8" max="8" width="6" customWidth="1"/>
    <col min="9" max="9" width="9.875" style="1" customWidth="1"/>
    <col min="10" max="10" width="6" customWidth="1"/>
    <col min="11" max="11" width="10.875" hidden="1" customWidth="1"/>
    <col min="12" max="12" width="10.875" style="136" customWidth="1"/>
    <col min="13" max="13" width="0" style="1" hidden="1" customWidth="1"/>
    <col min="14" max="14" width="10.375" style="136" customWidth="1"/>
    <col min="15" max="15" width="11" customWidth="1"/>
    <col min="16" max="16384" width="11" hidden="1"/>
  </cols>
  <sheetData>
    <row r="1" spans="2:14"/>
    <row r="2" spans="2:14"/>
    <row r="3" spans="2:14" ht="18.75">
      <c r="D3" s="523" t="s">
        <v>0</v>
      </c>
      <c r="E3" s="523"/>
      <c r="F3" s="523"/>
      <c r="G3" s="523"/>
      <c r="H3" s="523"/>
      <c r="I3" s="523"/>
      <c r="J3" s="523"/>
      <c r="K3" s="523"/>
      <c r="L3" s="523"/>
      <c r="M3" s="523"/>
    </row>
    <row r="4" spans="2:14">
      <c r="D4" s="1"/>
      <c r="F4" s="1"/>
      <c r="G4" s="524" t="s">
        <v>1</v>
      </c>
      <c r="H4" s="524"/>
      <c r="J4" s="2"/>
      <c r="K4" s="1"/>
    </row>
    <row r="5" spans="2:14">
      <c r="D5" s="1"/>
      <c r="F5" s="1"/>
      <c r="H5" s="1"/>
      <c r="J5" s="1"/>
      <c r="K5" s="1"/>
    </row>
    <row r="6" spans="2:14">
      <c r="D6" s="1"/>
      <c r="E6" s="525" t="s">
        <v>2</v>
      </c>
      <c r="F6" s="525"/>
      <c r="G6" s="525" t="s">
        <v>3</v>
      </c>
      <c r="H6" s="525"/>
      <c r="I6" s="526" t="s">
        <v>4</v>
      </c>
      <c r="J6" s="526"/>
      <c r="K6" s="3"/>
      <c r="L6" s="527" t="s">
        <v>5</v>
      </c>
    </row>
    <row r="7" spans="2:14" ht="16.5">
      <c r="D7" s="1"/>
      <c r="E7" s="528" t="s">
        <v>7</v>
      </c>
      <c r="F7" s="528"/>
      <c r="G7" s="528" t="s">
        <v>8</v>
      </c>
      <c r="H7" s="528"/>
      <c r="I7" s="528" t="s">
        <v>9</v>
      </c>
      <c r="J7" s="528"/>
      <c r="K7" s="3"/>
      <c r="L7" s="527"/>
      <c r="N7" s="137" t="s">
        <v>10</v>
      </c>
    </row>
    <row r="8" spans="2:14">
      <c r="D8" s="1"/>
      <c r="E8" s="522" t="s">
        <v>11</v>
      </c>
      <c r="F8" s="522"/>
      <c r="G8" s="522" t="s">
        <v>11</v>
      </c>
      <c r="H8" s="522"/>
      <c r="I8" s="522" t="s">
        <v>11</v>
      </c>
      <c r="J8" s="522"/>
      <c r="K8" s="3"/>
      <c r="L8" s="527"/>
      <c r="M8" s="138"/>
    </row>
    <row r="9" spans="2:14" ht="6.95" customHeight="1" thickBot="1">
      <c r="D9" s="1"/>
      <c r="E9" s="149"/>
      <c r="F9" s="149"/>
      <c r="G9" s="149"/>
      <c r="H9" s="149"/>
      <c r="I9" s="149"/>
      <c r="J9" s="149"/>
      <c r="K9" s="3"/>
      <c r="L9" s="3"/>
      <c r="M9" s="138"/>
    </row>
    <row r="10" spans="2:14">
      <c r="B10" s="616" t="s">
        <v>279</v>
      </c>
      <c r="C10" s="398" t="s">
        <v>251</v>
      </c>
      <c r="D10" s="346" t="s">
        <v>43</v>
      </c>
      <c r="E10" s="334">
        <f>Transparency!GP31</f>
        <v>57</v>
      </c>
      <c r="F10" s="333"/>
      <c r="G10" s="334">
        <f>Accountability!GP34</f>
        <v>50</v>
      </c>
      <c r="H10" s="333"/>
      <c r="I10" s="334">
        <f>Consistency!GP27</f>
        <v>30</v>
      </c>
      <c r="J10" s="335"/>
      <c r="K10" s="333">
        <f t="shared" ref="K10:K47" si="0">ROUND((E10*$F$114)+(G10*$H$114)+(I10*$J$114),0)</f>
        <v>44</v>
      </c>
      <c r="L10" s="271">
        <f t="shared" ref="L10:L47" si="1">K10</f>
        <v>44</v>
      </c>
      <c r="M10" s="291" t="e">
        <f t="shared" ref="M10:M47" si="2">_xlfn.RANK.EQ(L10,$L$44:$L$73,0)</f>
        <v>#N/A</v>
      </c>
      <c r="N10" s="275">
        <f>'DO NOT CHANGE - BASE'!M106</f>
        <v>30</v>
      </c>
    </row>
    <row r="11" spans="2:14">
      <c r="B11" s="612"/>
      <c r="C11" s="615" t="s">
        <v>252</v>
      </c>
      <c r="D11" s="323" t="s">
        <v>75</v>
      </c>
      <c r="E11" s="324">
        <f>Transparency!V31</f>
        <v>67</v>
      </c>
      <c r="F11" s="325"/>
      <c r="G11" s="323">
        <f>Accountability!V34</f>
        <v>15</v>
      </c>
      <c r="H11" s="325"/>
      <c r="I11" s="323">
        <f>Consistency!V27</f>
        <v>25</v>
      </c>
      <c r="J11" s="325"/>
      <c r="K11" s="325">
        <f t="shared" si="0"/>
        <v>32</v>
      </c>
      <c r="L11" s="386">
        <f t="shared" si="1"/>
        <v>32</v>
      </c>
      <c r="M11" s="324" t="e">
        <f t="shared" si="2"/>
        <v>#N/A</v>
      </c>
      <c r="N11" s="394">
        <f>'DO NOT CHANGE - BASE'!M18</f>
        <v>62</v>
      </c>
    </row>
    <row r="12" spans="2:14" ht="31.5">
      <c r="B12" s="612"/>
      <c r="C12" s="615"/>
      <c r="D12" s="252" t="s">
        <v>81</v>
      </c>
      <c r="E12" s="303">
        <f>Transparency!BJ31</f>
        <v>55</v>
      </c>
      <c r="F12" s="248"/>
      <c r="G12" s="244">
        <f>Accountability!BJ34</f>
        <v>14</v>
      </c>
      <c r="H12" s="248"/>
      <c r="I12" s="244">
        <f>Consistency!BJ27</f>
        <v>30</v>
      </c>
      <c r="J12" s="248"/>
      <c r="K12" s="248">
        <f t="shared" si="0"/>
        <v>31</v>
      </c>
      <c r="L12" s="284">
        <f t="shared" si="1"/>
        <v>31</v>
      </c>
      <c r="M12" s="303">
        <f t="shared" si="2"/>
        <v>18</v>
      </c>
      <c r="N12" s="285">
        <f>'DO NOT CHANGE - BASE'!M39</f>
        <v>68</v>
      </c>
    </row>
    <row r="13" spans="2:14">
      <c r="B13" s="612"/>
      <c r="C13" s="615"/>
      <c r="D13" s="256" t="s">
        <v>17</v>
      </c>
      <c r="E13" s="321">
        <f>Transparency!DD31</f>
        <v>57</v>
      </c>
      <c r="F13" s="254"/>
      <c r="G13" s="253">
        <f>Accountability!DD34</f>
        <v>80</v>
      </c>
      <c r="H13" s="254"/>
      <c r="I13" s="253">
        <f>Consistency!DD27</f>
        <v>50</v>
      </c>
      <c r="J13" s="254"/>
      <c r="K13" s="254">
        <f t="shared" si="0"/>
        <v>62</v>
      </c>
      <c r="L13" s="272">
        <f t="shared" si="1"/>
        <v>62</v>
      </c>
      <c r="M13" s="321" t="e">
        <f t="shared" si="2"/>
        <v>#N/A</v>
      </c>
      <c r="N13" s="276">
        <f>'DO NOT CHANGE - BASE'!M61</f>
        <v>4</v>
      </c>
    </row>
    <row r="14" spans="2:14">
      <c r="B14" s="612"/>
      <c r="C14" s="615"/>
      <c r="D14" s="245" t="s">
        <v>98</v>
      </c>
      <c r="E14" s="292">
        <f>Transparency!DX31</f>
        <v>40</v>
      </c>
      <c r="F14" s="238"/>
      <c r="G14" s="239">
        <f>Accountability!DX34</f>
        <v>25</v>
      </c>
      <c r="H14" s="238"/>
      <c r="I14" s="239">
        <f>Consistency!DX27</f>
        <v>10</v>
      </c>
      <c r="J14" s="238"/>
      <c r="K14" s="238">
        <f t="shared" si="0"/>
        <v>23</v>
      </c>
      <c r="L14" s="273">
        <f t="shared" si="1"/>
        <v>23</v>
      </c>
      <c r="M14" s="292" t="e">
        <f t="shared" si="2"/>
        <v>#N/A</v>
      </c>
      <c r="N14" s="277">
        <f>'DO NOT CHANGE - BASE'!M71</f>
        <v>85</v>
      </c>
    </row>
    <row r="15" spans="2:14">
      <c r="B15" s="612"/>
      <c r="C15" s="615"/>
      <c r="D15" s="262" t="s">
        <v>101</v>
      </c>
      <c r="E15" s="321">
        <f>Transparency!EJ31</f>
        <v>42</v>
      </c>
      <c r="F15" s="254"/>
      <c r="G15" s="253">
        <f>Accountability!EJ34</f>
        <v>10</v>
      </c>
      <c r="H15" s="254"/>
      <c r="I15" s="253">
        <f>Consistency!EJ27</f>
        <v>20</v>
      </c>
      <c r="J15" s="254"/>
      <c r="K15" s="254">
        <f t="shared" si="0"/>
        <v>22</v>
      </c>
      <c r="L15" s="272">
        <f t="shared" si="1"/>
        <v>22</v>
      </c>
      <c r="M15" s="321">
        <f t="shared" si="2"/>
        <v>25</v>
      </c>
      <c r="N15" s="276">
        <f>'DO NOT CHANGE - BASE'!M77</f>
        <v>88</v>
      </c>
    </row>
    <row r="16" spans="2:14">
      <c r="B16" s="612"/>
      <c r="C16" s="614"/>
      <c r="D16" s="296" t="s">
        <v>27</v>
      </c>
      <c r="E16" s="294">
        <f>Transparency!FV31</f>
        <v>72</v>
      </c>
      <c r="F16" s="295"/>
      <c r="G16" s="296">
        <f>Accountability!FV34</f>
        <v>33</v>
      </c>
      <c r="H16" s="295"/>
      <c r="I16" s="296">
        <f>Consistency!FV27</f>
        <v>55</v>
      </c>
      <c r="J16" s="295"/>
      <c r="K16" s="295">
        <f t="shared" si="0"/>
        <v>52</v>
      </c>
      <c r="L16" s="385">
        <f t="shared" si="1"/>
        <v>52</v>
      </c>
      <c r="M16" s="294">
        <f t="shared" si="2"/>
        <v>5</v>
      </c>
      <c r="N16" s="393">
        <f>'DO NOT CHANGE - BASE'!M96</f>
        <v>14</v>
      </c>
    </row>
    <row r="17" spans="2:14">
      <c r="B17" s="612"/>
      <c r="C17" s="613" t="s">
        <v>253</v>
      </c>
      <c r="D17" s="257" t="s">
        <v>35</v>
      </c>
      <c r="E17" s="321">
        <f>Transparency!H31</f>
        <v>81</v>
      </c>
      <c r="F17" s="254"/>
      <c r="G17" s="253">
        <f>Accountability!H34</f>
        <v>47</v>
      </c>
      <c r="H17" s="254"/>
      <c r="I17" s="253">
        <f>Consistency!H27</f>
        <v>25</v>
      </c>
      <c r="J17" s="254"/>
      <c r="K17" s="254">
        <f t="shared" si="0"/>
        <v>47</v>
      </c>
      <c r="L17" s="272">
        <f t="shared" si="1"/>
        <v>47</v>
      </c>
      <c r="M17" s="321" t="e">
        <f t="shared" si="2"/>
        <v>#N/A</v>
      </c>
      <c r="N17" s="276">
        <f>'DO NOT CHANGE - BASE'!M11</f>
        <v>22</v>
      </c>
    </row>
    <row r="18" spans="2:14">
      <c r="B18" s="612"/>
      <c r="C18" s="615"/>
      <c r="D18" s="245" t="s">
        <v>34</v>
      </c>
      <c r="E18" s="292">
        <f>Transparency!AD31</f>
        <v>67</v>
      </c>
      <c r="F18" s="238"/>
      <c r="G18" s="239">
        <f>Accountability!AD34</f>
        <v>59</v>
      </c>
      <c r="H18" s="238"/>
      <c r="I18" s="239">
        <f>Consistency!AD27</f>
        <v>25</v>
      </c>
      <c r="J18" s="238"/>
      <c r="K18" s="238">
        <f t="shared" si="0"/>
        <v>47</v>
      </c>
      <c r="L18" s="273">
        <f t="shared" si="1"/>
        <v>47</v>
      </c>
      <c r="M18" s="292" t="e">
        <f t="shared" si="2"/>
        <v>#N/A</v>
      </c>
      <c r="N18" s="277">
        <f>'DO NOT CHANGE - BASE'!M22</f>
        <v>21</v>
      </c>
    </row>
    <row r="19" spans="2:14">
      <c r="B19" s="612"/>
      <c r="C19" s="615"/>
      <c r="D19" s="256" t="s">
        <v>58</v>
      </c>
      <c r="E19" s="321">
        <f>Transparency!AN31</f>
        <v>43</v>
      </c>
      <c r="F19" s="254"/>
      <c r="G19" s="253">
        <f>Accountability!AN34</f>
        <v>52</v>
      </c>
      <c r="H19" s="254"/>
      <c r="I19" s="253">
        <f>Consistency!AN27</f>
        <v>20</v>
      </c>
      <c r="J19" s="254"/>
      <c r="K19" s="254">
        <f t="shared" si="0"/>
        <v>37</v>
      </c>
      <c r="L19" s="272">
        <f t="shared" si="1"/>
        <v>37</v>
      </c>
      <c r="M19" s="321" t="e">
        <f t="shared" si="2"/>
        <v>#N/A</v>
      </c>
      <c r="N19" s="276">
        <f>'DO NOT CHANGE - BASE'!M27</f>
        <v>45</v>
      </c>
    </row>
    <row r="20" spans="2:14">
      <c r="B20" s="612"/>
      <c r="C20" s="615"/>
      <c r="D20" s="246" t="s">
        <v>106</v>
      </c>
      <c r="E20" s="292">
        <f>Transparency!AZ31</f>
        <v>22</v>
      </c>
      <c r="F20" s="238"/>
      <c r="G20" s="239">
        <f>Accountability!AZ34</f>
        <v>21</v>
      </c>
      <c r="H20" s="238"/>
      <c r="I20" s="239">
        <f>Consistency!AZ27</f>
        <v>10</v>
      </c>
      <c r="J20" s="238"/>
      <c r="K20" s="238">
        <f t="shared" si="0"/>
        <v>17</v>
      </c>
      <c r="L20" s="273">
        <f t="shared" si="1"/>
        <v>17</v>
      </c>
      <c r="M20" s="292" t="e">
        <f t="shared" si="2"/>
        <v>#N/A</v>
      </c>
      <c r="N20" s="277">
        <f>'DO NOT CHANGE - BASE'!M33</f>
        <v>93</v>
      </c>
    </row>
    <row r="21" spans="2:14">
      <c r="B21" s="612"/>
      <c r="C21" s="614"/>
      <c r="D21" s="263" t="s">
        <v>94</v>
      </c>
      <c r="E21" s="322">
        <f>Transparency!BL31</f>
        <v>32</v>
      </c>
      <c r="F21" s="265"/>
      <c r="G21" s="264">
        <f>Accountability!BL34</f>
        <v>15</v>
      </c>
      <c r="H21" s="265"/>
      <c r="I21" s="264">
        <f>Consistency!BL27</f>
        <v>30</v>
      </c>
      <c r="J21" s="265"/>
      <c r="K21" s="265">
        <f t="shared" si="0"/>
        <v>25</v>
      </c>
      <c r="L21" s="388">
        <f t="shared" si="1"/>
        <v>25</v>
      </c>
      <c r="M21" s="322" t="e">
        <f t="shared" si="2"/>
        <v>#N/A</v>
      </c>
      <c r="N21" s="396">
        <f>'DO NOT CHANGE - BASE'!M37</f>
        <v>81</v>
      </c>
    </row>
    <row r="22" spans="2:14">
      <c r="B22" s="612"/>
      <c r="C22" s="609" t="s">
        <v>257</v>
      </c>
      <c r="D22" s="289" t="s">
        <v>41</v>
      </c>
      <c r="E22" s="240">
        <f>Transparency!DH31</f>
        <v>57</v>
      </c>
      <c r="F22" s="241"/>
      <c r="G22" s="240">
        <f>Accountability!DH34</f>
        <v>34</v>
      </c>
      <c r="H22" s="241"/>
      <c r="I22" s="240">
        <f>Consistency!DH27</f>
        <v>45</v>
      </c>
      <c r="J22" s="242"/>
      <c r="K22" s="241">
        <f t="shared" si="0"/>
        <v>44</v>
      </c>
      <c r="L22" s="387">
        <f t="shared" si="1"/>
        <v>44</v>
      </c>
      <c r="M22" s="290" t="e">
        <f t="shared" si="2"/>
        <v>#N/A</v>
      </c>
      <c r="N22" s="395">
        <f>'DO NOT CHANGE - BASE'!M63</f>
        <v>28</v>
      </c>
    </row>
    <row r="23" spans="2:14">
      <c r="B23" s="612"/>
      <c r="C23" s="610"/>
      <c r="D23" s="264" t="s">
        <v>26</v>
      </c>
      <c r="E23" s="264">
        <f>Transparency!EP31</f>
        <v>67</v>
      </c>
      <c r="F23" s="265"/>
      <c r="G23" s="264">
        <f>Accountability!EP34</f>
        <v>55</v>
      </c>
      <c r="H23" s="265"/>
      <c r="I23" s="264">
        <f>Consistency!EP27</f>
        <v>45</v>
      </c>
      <c r="J23" s="266"/>
      <c r="K23" s="265">
        <f t="shared" si="0"/>
        <v>54</v>
      </c>
      <c r="L23" s="388">
        <f t="shared" si="1"/>
        <v>54</v>
      </c>
      <c r="M23" s="322" t="e">
        <f t="shared" si="2"/>
        <v>#N/A</v>
      </c>
      <c r="N23" s="396">
        <f>'DO NOT CHANGE - BASE'!M80</f>
        <v>13</v>
      </c>
    </row>
    <row r="24" spans="2:14">
      <c r="B24" s="612"/>
      <c r="C24" s="232" t="s">
        <v>258</v>
      </c>
      <c r="D24" s="311" t="s">
        <v>56</v>
      </c>
      <c r="E24" s="311">
        <f>Transparency!EL31</f>
        <v>58</v>
      </c>
      <c r="F24" s="312"/>
      <c r="G24" s="311">
        <f>Accountability!EL34</f>
        <v>45</v>
      </c>
      <c r="H24" s="312"/>
      <c r="I24" s="311">
        <f>Consistency!EL27</f>
        <v>20</v>
      </c>
      <c r="J24" s="313"/>
      <c r="K24" s="312">
        <f t="shared" si="0"/>
        <v>38</v>
      </c>
      <c r="L24" s="404">
        <f t="shared" si="1"/>
        <v>38</v>
      </c>
      <c r="M24" s="314" t="e">
        <f t="shared" si="2"/>
        <v>#N/A</v>
      </c>
      <c r="N24" s="402">
        <f>'DO NOT CHANGE - BASE'!M78</f>
        <v>43</v>
      </c>
    </row>
    <row r="25" spans="2:14">
      <c r="B25" s="612"/>
      <c r="C25" s="615" t="s">
        <v>261</v>
      </c>
      <c r="D25" s="323" t="s">
        <v>31</v>
      </c>
      <c r="E25" s="324">
        <f>Transparency!AB31</f>
        <v>57</v>
      </c>
      <c r="F25" s="325"/>
      <c r="G25" s="323">
        <f>Accountability!AB34</f>
        <v>45</v>
      </c>
      <c r="H25" s="325"/>
      <c r="I25" s="323">
        <f>Consistency!AB27</f>
        <v>45</v>
      </c>
      <c r="J25" s="325"/>
      <c r="K25" s="325">
        <f t="shared" si="0"/>
        <v>48</v>
      </c>
      <c r="L25" s="386">
        <f t="shared" si="1"/>
        <v>48</v>
      </c>
      <c r="M25" s="324" t="e">
        <f t="shared" si="2"/>
        <v>#N/A</v>
      </c>
      <c r="N25" s="394">
        <f>'DO NOT CHANGE - BASE'!M21</f>
        <v>18</v>
      </c>
    </row>
    <row r="26" spans="2:14">
      <c r="B26" s="612"/>
      <c r="C26" s="615"/>
      <c r="D26" s="245" t="s">
        <v>16</v>
      </c>
      <c r="E26" s="292">
        <f>Transparency!AH31</f>
        <v>87</v>
      </c>
      <c r="F26" s="238"/>
      <c r="G26" s="239">
        <f>Accountability!AH34</f>
        <v>54</v>
      </c>
      <c r="H26" s="238"/>
      <c r="I26" s="239">
        <f>Consistency!AH27</f>
        <v>60</v>
      </c>
      <c r="J26" s="238"/>
      <c r="K26" s="238">
        <f t="shared" si="0"/>
        <v>65</v>
      </c>
      <c r="L26" s="273">
        <f t="shared" si="1"/>
        <v>65</v>
      </c>
      <c r="M26" s="292" t="e">
        <f t="shared" si="2"/>
        <v>#N/A</v>
      </c>
      <c r="N26" s="277">
        <f>'DO NOT CHANGE - BASE'!M24</f>
        <v>3</v>
      </c>
    </row>
    <row r="27" spans="2:14">
      <c r="B27" s="612"/>
      <c r="C27" s="615"/>
      <c r="D27" s="268" t="s">
        <v>55</v>
      </c>
      <c r="E27" s="321">
        <f>Transparency!BH31</f>
        <v>45</v>
      </c>
      <c r="F27" s="254"/>
      <c r="G27" s="253">
        <f>Accountability!BH34</f>
        <v>47</v>
      </c>
      <c r="H27" s="254"/>
      <c r="I27" s="253">
        <f>Consistency!BH27</f>
        <v>25</v>
      </c>
      <c r="J27" s="254"/>
      <c r="K27" s="254">
        <f t="shared" si="0"/>
        <v>38</v>
      </c>
      <c r="L27" s="272">
        <f t="shared" si="1"/>
        <v>38</v>
      </c>
      <c r="M27" s="321" t="e">
        <f t="shared" si="2"/>
        <v>#N/A</v>
      </c>
      <c r="N27" s="276">
        <f>'DO NOT CHANGE - BASE'!M38</f>
        <v>42</v>
      </c>
    </row>
    <row r="28" spans="2:14">
      <c r="B28" s="612"/>
      <c r="C28" s="615"/>
      <c r="D28" s="246" t="s">
        <v>93</v>
      </c>
      <c r="E28" s="292">
        <f>Transparency!BX31</f>
        <v>58</v>
      </c>
      <c r="F28" s="238"/>
      <c r="G28" s="239">
        <f>Accountability!BX34</f>
        <v>9</v>
      </c>
      <c r="H28" s="238"/>
      <c r="I28" s="239">
        <f>Consistency!BX27</f>
        <v>20</v>
      </c>
      <c r="J28" s="238"/>
      <c r="K28" s="238">
        <f t="shared" si="0"/>
        <v>26</v>
      </c>
      <c r="L28" s="273">
        <f t="shared" si="1"/>
        <v>26</v>
      </c>
      <c r="M28" s="292">
        <f t="shared" si="2"/>
        <v>22</v>
      </c>
      <c r="N28" s="277">
        <f>'DO NOT CHANGE - BASE'!M45</f>
        <v>80</v>
      </c>
    </row>
    <row r="29" spans="2:14">
      <c r="B29" s="612"/>
      <c r="C29" s="615"/>
      <c r="D29" s="257" t="s">
        <v>25</v>
      </c>
      <c r="E29" s="321">
        <f>Transparency!CF31</f>
        <v>87</v>
      </c>
      <c r="F29" s="254"/>
      <c r="G29" s="253">
        <f>Accountability!CF34</f>
        <v>34</v>
      </c>
      <c r="H29" s="254"/>
      <c r="I29" s="253">
        <f>Consistency!CF27</f>
        <v>50</v>
      </c>
      <c r="J29" s="254"/>
      <c r="K29" s="254">
        <f t="shared" si="0"/>
        <v>54</v>
      </c>
      <c r="L29" s="272">
        <f t="shared" si="1"/>
        <v>54</v>
      </c>
      <c r="M29" s="321" t="e">
        <f t="shared" si="2"/>
        <v>#N/A</v>
      </c>
      <c r="N29" s="276">
        <f>'DO NOT CHANGE - BASE'!M49</f>
        <v>12</v>
      </c>
    </row>
    <row r="30" spans="2:14">
      <c r="B30" s="612"/>
      <c r="C30" s="615"/>
      <c r="D30" s="246" t="s">
        <v>36</v>
      </c>
      <c r="E30" s="292">
        <f>Transparency!EV31</f>
        <v>65</v>
      </c>
      <c r="F30" s="238"/>
      <c r="G30" s="239">
        <f>Accountability!EV34</f>
        <v>34</v>
      </c>
      <c r="H30" s="238"/>
      <c r="I30" s="239">
        <f>Consistency!EV27</f>
        <v>45</v>
      </c>
      <c r="J30" s="238"/>
      <c r="K30" s="238">
        <f t="shared" si="0"/>
        <v>46</v>
      </c>
      <c r="L30" s="273">
        <f t="shared" si="1"/>
        <v>46</v>
      </c>
      <c r="M30" s="292" t="e">
        <f t="shared" si="2"/>
        <v>#N/A</v>
      </c>
      <c r="N30" s="277">
        <f>'DO NOT CHANGE - BASE'!M83</f>
        <v>23</v>
      </c>
    </row>
    <row r="31" spans="2:14" ht="31.5">
      <c r="B31" s="612"/>
      <c r="C31" s="615"/>
      <c r="D31" s="406" t="s">
        <v>20</v>
      </c>
      <c r="E31" s="426">
        <f>Transparency!GD31</f>
        <v>86</v>
      </c>
      <c r="F31" s="259"/>
      <c r="G31" s="258">
        <f>Accountability!GD34</f>
        <v>59</v>
      </c>
      <c r="H31" s="259"/>
      <c r="I31" s="258">
        <f>Consistency!GD27</f>
        <v>45</v>
      </c>
      <c r="J31" s="259"/>
      <c r="K31" s="259">
        <f t="shared" si="0"/>
        <v>60</v>
      </c>
      <c r="L31" s="282">
        <f t="shared" si="1"/>
        <v>60</v>
      </c>
      <c r="M31" s="426" t="e">
        <f t="shared" si="2"/>
        <v>#N/A</v>
      </c>
      <c r="N31" s="287">
        <f>'DO NOT CHANGE - BASE'!M100</f>
        <v>7</v>
      </c>
    </row>
    <row r="32" spans="2:14">
      <c r="B32" s="612"/>
      <c r="C32" s="614"/>
      <c r="D32" s="293" t="s">
        <v>105</v>
      </c>
      <c r="E32" s="294">
        <f>Transparency!GT31</f>
        <v>27</v>
      </c>
      <c r="F32" s="295"/>
      <c r="G32" s="296">
        <f>Accountability!GT34</f>
        <v>21</v>
      </c>
      <c r="H32" s="295"/>
      <c r="I32" s="296">
        <f>Consistency!GT27</f>
        <v>10</v>
      </c>
      <c r="J32" s="295"/>
      <c r="K32" s="295">
        <f t="shared" si="0"/>
        <v>18</v>
      </c>
      <c r="L32" s="385">
        <f t="shared" si="1"/>
        <v>18</v>
      </c>
      <c r="M32" s="294" t="e">
        <f t="shared" si="2"/>
        <v>#N/A</v>
      </c>
      <c r="N32" s="393">
        <f>'DO NOT CHANGE - BASE'!M108</f>
        <v>92</v>
      </c>
    </row>
    <row r="33" spans="2:14">
      <c r="B33" s="612"/>
      <c r="C33" s="613" t="s">
        <v>262</v>
      </c>
      <c r="D33" s="253" t="s">
        <v>107</v>
      </c>
      <c r="E33" s="321">
        <f>Transparency!X31</f>
        <v>22</v>
      </c>
      <c r="F33" s="254"/>
      <c r="G33" s="253">
        <f>Accountability!X34</f>
        <v>10</v>
      </c>
      <c r="H33" s="254"/>
      <c r="I33" s="253">
        <f>Consistency!X27</f>
        <v>15</v>
      </c>
      <c r="J33" s="254"/>
      <c r="K33" s="254">
        <f t="shared" si="0"/>
        <v>15</v>
      </c>
      <c r="L33" s="272">
        <f t="shared" si="1"/>
        <v>15</v>
      </c>
      <c r="M33" s="321" t="e">
        <f t="shared" si="2"/>
        <v>#N/A</v>
      </c>
      <c r="N33" s="276">
        <f>'DO NOT CHANGE - BASE'!M19</f>
        <v>94</v>
      </c>
    </row>
    <row r="34" spans="2:14">
      <c r="B34" s="612"/>
      <c r="C34" s="615"/>
      <c r="D34" s="245" t="s">
        <v>113</v>
      </c>
      <c r="E34" s="292">
        <f>Transparency!DP31</f>
        <v>4</v>
      </c>
      <c r="F34" s="238"/>
      <c r="G34" s="239">
        <f>Accountability!DP34</f>
        <v>0</v>
      </c>
      <c r="H34" s="238"/>
      <c r="I34" s="239">
        <f>Consistency!DP27</f>
        <v>0</v>
      </c>
      <c r="J34" s="238"/>
      <c r="K34" s="238">
        <f t="shared" si="0"/>
        <v>1</v>
      </c>
      <c r="L34" s="273">
        <f t="shared" si="1"/>
        <v>1</v>
      </c>
      <c r="M34" s="292" t="e">
        <f t="shared" si="2"/>
        <v>#N/A</v>
      </c>
      <c r="N34" s="277">
        <f>'DO NOT CHANGE - BASE'!M67</f>
        <v>100</v>
      </c>
    </row>
    <row r="35" spans="2:14">
      <c r="B35" s="612"/>
      <c r="C35" s="614"/>
      <c r="D35" s="270" t="s">
        <v>108</v>
      </c>
      <c r="E35" s="322">
        <f>Transparency!GV31</f>
        <v>22</v>
      </c>
      <c r="F35" s="265"/>
      <c r="G35" s="264">
        <f>Accountability!GV34</f>
        <v>10</v>
      </c>
      <c r="H35" s="265"/>
      <c r="I35" s="264">
        <f>Consistency!GV27</f>
        <v>15</v>
      </c>
      <c r="J35" s="265"/>
      <c r="K35" s="265">
        <f t="shared" si="0"/>
        <v>15</v>
      </c>
      <c r="L35" s="388">
        <f t="shared" si="1"/>
        <v>15</v>
      </c>
      <c r="M35" s="322" t="e">
        <f t="shared" si="2"/>
        <v>#N/A</v>
      </c>
      <c r="N35" s="396">
        <f>'DO NOT CHANGE - BASE'!M109</f>
        <v>94</v>
      </c>
    </row>
    <row r="36" spans="2:14">
      <c r="B36" s="612"/>
      <c r="C36" s="233" t="s">
        <v>265</v>
      </c>
      <c r="D36" s="304" t="s">
        <v>71</v>
      </c>
      <c r="E36" s="296">
        <f>Transparency!DN31</f>
        <v>60</v>
      </c>
      <c r="F36" s="295"/>
      <c r="G36" s="296">
        <f>Accountability!DN34</f>
        <v>19</v>
      </c>
      <c r="H36" s="295"/>
      <c r="I36" s="296">
        <f>Consistency!DN27</f>
        <v>30</v>
      </c>
      <c r="J36" s="297"/>
      <c r="K36" s="295">
        <f t="shared" si="0"/>
        <v>34</v>
      </c>
      <c r="L36" s="385">
        <f t="shared" si="1"/>
        <v>34</v>
      </c>
      <c r="M36" s="294">
        <f t="shared" si="2"/>
        <v>15</v>
      </c>
      <c r="N36" s="393">
        <f>'DO NOT CHANGE - BASE'!M66</f>
        <v>58</v>
      </c>
    </row>
    <row r="37" spans="2:14">
      <c r="B37" s="612"/>
      <c r="C37" s="613" t="s">
        <v>270</v>
      </c>
      <c r="D37" s="376" t="s">
        <v>104</v>
      </c>
      <c r="E37" s="324">
        <f>Transparency!AT31</f>
        <v>22</v>
      </c>
      <c r="F37" s="325"/>
      <c r="G37" s="323">
        <f>Accountability!AT34</f>
        <v>7</v>
      </c>
      <c r="H37" s="325"/>
      <c r="I37" s="323">
        <f>Consistency!AT27</f>
        <v>25</v>
      </c>
      <c r="J37" s="325"/>
      <c r="K37" s="325">
        <f t="shared" si="0"/>
        <v>18</v>
      </c>
      <c r="L37" s="386">
        <f t="shared" si="1"/>
        <v>18</v>
      </c>
      <c r="M37" s="324" t="e">
        <f t="shared" si="2"/>
        <v>#N/A</v>
      </c>
      <c r="N37" s="394">
        <f>'DO NOT CHANGE - BASE'!M30</f>
        <v>91</v>
      </c>
    </row>
    <row r="38" spans="2:14">
      <c r="B38" s="612"/>
      <c r="C38" s="615"/>
      <c r="D38" s="247" t="s">
        <v>59</v>
      </c>
      <c r="E38" s="292">
        <f>Transparency!AV31</f>
        <v>67</v>
      </c>
      <c r="F38" s="238"/>
      <c r="G38" s="239">
        <f>Accountability!AV34</f>
        <v>4</v>
      </c>
      <c r="H38" s="238"/>
      <c r="I38" s="239">
        <f>Consistency!AV27</f>
        <v>45</v>
      </c>
      <c r="J38" s="238"/>
      <c r="K38" s="238">
        <f t="shared" si="0"/>
        <v>36</v>
      </c>
      <c r="L38" s="273">
        <f t="shared" si="1"/>
        <v>36</v>
      </c>
      <c r="M38" s="292">
        <f t="shared" si="2"/>
        <v>13</v>
      </c>
      <c r="N38" s="277">
        <f>'DO NOT CHANGE - BASE'!M31</f>
        <v>46</v>
      </c>
    </row>
    <row r="39" spans="2:14">
      <c r="B39" s="612"/>
      <c r="C39" s="615"/>
      <c r="D39" s="256" t="s">
        <v>24</v>
      </c>
      <c r="E39" s="321">
        <f>Transparency!EB31</f>
        <v>74</v>
      </c>
      <c r="F39" s="254"/>
      <c r="G39" s="253">
        <f>Accountability!EB34</f>
        <v>40</v>
      </c>
      <c r="H39" s="254"/>
      <c r="I39" s="253">
        <f>Consistency!EB27</f>
        <v>55</v>
      </c>
      <c r="J39" s="254"/>
      <c r="K39" s="254">
        <f t="shared" si="0"/>
        <v>55</v>
      </c>
      <c r="L39" s="272">
        <f t="shared" si="1"/>
        <v>55</v>
      </c>
      <c r="M39" s="321" t="e">
        <f t="shared" si="2"/>
        <v>#N/A</v>
      </c>
      <c r="N39" s="276">
        <f>'DO NOT CHANGE - BASE'!M73</f>
        <v>11</v>
      </c>
    </row>
    <row r="40" spans="2:14">
      <c r="B40" s="612"/>
      <c r="C40" s="615"/>
      <c r="D40" s="244" t="s">
        <v>53</v>
      </c>
      <c r="E40" s="292">
        <f>Transparency!EF31</f>
        <v>65</v>
      </c>
      <c r="F40" s="238"/>
      <c r="G40" s="239">
        <f>Accountability!EF34</f>
        <v>17</v>
      </c>
      <c r="H40" s="238"/>
      <c r="I40" s="239">
        <f>Consistency!EF27</f>
        <v>40</v>
      </c>
      <c r="J40" s="238"/>
      <c r="K40" s="238">
        <f t="shared" si="0"/>
        <v>38</v>
      </c>
      <c r="L40" s="273">
        <f t="shared" si="1"/>
        <v>38</v>
      </c>
      <c r="M40" s="292" t="e">
        <f t="shared" si="2"/>
        <v>#N/A</v>
      </c>
      <c r="N40" s="277">
        <f>'DO NOT CHANGE - BASE'!M75</f>
        <v>40</v>
      </c>
    </row>
    <row r="41" spans="2:14">
      <c r="B41" s="612"/>
      <c r="C41" s="615"/>
      <c r="D41" s="253" t="s">
        <v>99</v>
      </c>
      <c r="E41" s="321">
        <f>Transparency!FT31</f>
        <v>50</v>
      </c>
      <c r="F41" s="254"/>
      <c r="G41" s="253">
        <f>Accountability!FT34</f>
        <v>19</v>
      </c>
      <c r="H41" s="254"/>
      <c r="I41" s="253">
        <f>Consistency!FT27</f>
        <v>10</v>
      </c>
      <c r="J41" s="254"/>
      <c r="K41" s="254">
        <f t="shared" si="0"/>
        <v>23</v>
      </c>
      <c r="L41" s="272">
        <f t="shared" si="1"/>
        <v>23</v>
      </c>
      <c r="M41" s="321" t="e">
        <f t="shared" si="2"/>
        <v>#N/A</v>
      </c>
      <c r="N41" s="276">
        <f>'DO NOT CHANGE - BASE'!M95</f>
        <v>86</v>
      </c>
    </row>
    <row r="42" spans="2:14">
      <c r="B42" s="612"/>
      <c r="C42" s="615"/>
      <c r="D42" s="293" t="s">
        <v>76</v>
      </c>
      <c r="E42" s="294">
        <f>Transparency!GH31</f>
        <v>32</v>
      </c>
      <c r="F42" s="295"/>
      <c r="G42" s="296">
        <f>Accountability!GH34</f>
        <v>9</v>
      </c>
      <c r="H42" s="295"/>
      <c r="I42" s="296">
        <f>Consistency!GH27</f>
        <v>50</v>
      </c>
      <c r="J42" s="295"/>
      <c r="K42" s="295">
        <f t="shared" si="0"/>
        <v>31</v>
      </c>
      <c r="L42" s="385">
        <f t="shared" si="1"/>
        <v>31</v>
      </c>
      <c r="M42" s="294">
        <f t="shared" si="2"/>
        <v>18</v>
      </c>
      <c r="N42" s="393">
        <f>'DO NOT CHANGE - BASE'!M102</f>
        <v>63</v>
      </c>
    </row>
    <row r="43" spans="2:14" ht="15.95" customHeight="1">
      <c r="B43" s="612"/>
      <c r="C43" s="232" t="s">
        <v>271</v>
      </c>
      <c r="D43" s="270" t="s">
        <v>83</v>
      </c>
      <c r="E43" s="264">
        <f>Transparency!ET31</f>
        <v>42</v>
      </c>
      <c r="F43" s="265"/>
      <c r="G43" s="264">
        <f>Accountability!ET34</f>
        <v>9</v>
      </c>
      <c r="H43" s="265"/>
      <c r="I43" s="264">
        <f>Consistency!ET27</f>
        <v>40</v>
      </c>
      <c r="J43" s="266"/>
      <c r="K43" s="265">
        <f t="shared" si="0"/>
        <v>30</v>
      </c>
      <c r="L43" s="388">
        <f t="shared" si="1"/>
        <v>30</v>
      </c>
      <c r="M43" s="322" t="e">
        <f t="shared" si="2"/>
        <v>#N/A</v>
      </c>
      <c r="N43" s="396">
        <f>'DO NOT CHANGE - BASE'!M82</f>
        <v>70</v>
      </c>
    </row>
    <row r="44" spans="2:14">
      <c r="B44" s="612"/>
      <c r="C44" s="232" t="s">
        <v>272</v>
      </c>
      <c r="D44" s="315" t="s">
        <v>88</v>
      </c>
      <c r="E44" s="311">
        <f>Transparency!CR31</f>
        <v>43</v>
      </c>
      <c r="F44" s="312"/>
      <c r="G44" s="311">
        <f>Accountability!CR34</f>
        <v>7</v>
      </c>
      <c r="H44" s="312"/>
      <c r="I44" s="311">
        <f>Consistency!CR27</f>
        <v>35</v>
      </c>
      <c r="J44" s="313"/>
      <c r="K44" s="312">
        <f t="shared" si="0"/>
        <v>27</v>
      </c>
      <c r="L44" s="404">
        <f t="shared" si="1"/>
        <v>27</v>
      </c>
      <c r="M44" s="314">
        <f t="shared" si="2"/>
        <v>21</v>
      </c>
      <c r="N44" s="402">
        <f>'DO NOT CHANGE - BASE'!M55</f>
        <v>75</v>
      </c>
    </row>
    <row r="45" spans="2:14">
      <c r="B45" s="612"/>
      <c r="C45" s="613" t="s">
        <v>276</v>
      </c>
      <c r="D45" s="323" t="s">
        <v>14</v>
      </c>
      <c r="E45" s="324">
        <f>Transparency!BN31</f>
        <v>77</v>
      </c>
      <c r="F45" s="325"/>
      <c r="G45" s="323">
        <f>Accountability!BN34</f>
        <v>90</v>
      </c>
      <c r="H45" s="325"/>
      <c r="I45" s="323">
        <f>Consistency!BN27</f>
        <v>45</v>
      </c>
      <c r="J45" s="325"/>
      <c r="K45" s="325">
        <f t="shared" si="0"/>
        <v>69</v>
      </c>
      <c r="L45" s="386">
        <f t="shared" si="1"/>
        <v>69</v>
      </c>
      <c r="M45" s="324">
        <f t="shared" si="2"/>
        <v>1</v>
      </c>
      <c r="N45" s="394">
        <f>'DO NOT CHANGE - BASE'!M40</f>
        <v>1</v>
      </c>
    </row>
    <row r="46" spans="2:14">
      <c r="B46" s="612"/>
      <c r="C46" s="615"/>
      <c r="D46" s="250" t="s">
        <v>37</v>
      </c>
      <c r="E46" s="292">
        <f>Transparency!CV31</f>
        <v>47</v>
      </c>
      <c r="F46" s="238"/>
      <c r="G46" s="239">
        <f>Accountability!CV34</f>
        <v>32</v>
      </c>
      <c r="H46" s="238"/>
      <c r="I46" s="239">
        <f>Consistency!CV27</f>
        <v>55</v>
      </c>
      <c r="J46" s="238"/>
      <c r="K46" s="238">
        <f t="shared" si="0"/>
        <v>45</v>
      </c>
      <c r="L46" s="273">
        <f t="shared" si="1"/>
        <v>45</v>
      </c>
      <c r="M46" s="292">
        <f t="shared" si="2"/>
        <v>7</v>
      </c>
      <c r="N46" s="277">
        <f>'DO NOT CHANGE - BASE'!M57</f>
        <v>24</v>
      </c>
    </row>
    <row r="47" spans="2:14" ht="16.5" thickBot="1">
      <c r="B47" s="611"/>
      <c r="C47" s="620"/>
      <c r="D47" s="343" t="s">
        <v>29</v>
      </c>
      <c r="E47" s="344">
        <f>Transparency!ER31</f>
        <v>70</v>
      </c>
      <c r="F47" s="345"/>
      <c r="G47" s="343">
        <f>Accountability!ER34</f>
        <v>48</v>
      </c>
      <c r="H47" s="345"/>
      <c r="I47" s="343">
        <f>Consistency!ER27</f>
        <v>45</v>
      </c>
      <c r="J47" s="345"/>
      <c r="K47" s="345">
        <f t="shared" si="0"/>
        <v>52</v>
      </c>
      <c r="L47" s="274">
        <f t="shared" si="1"/>
        <v>52</v>
      </c>
      <c r="M47" s="344">
        <f t="shared" si="2"/>
        <v>5</v>
      </c>
      <c r="N47" s="278">
        <f>'DO NOT CHANGE - BASE'!M81</f>
        <v>16</v>
      </c>
    </row>
    <row r="48" spans="2:14" ht="6.95" customHeight="1" thickBot="1">
      <c r="B48" s="234"/>
      <c r="C48" s="234"/>
      <c r="D48" s="235"/>
      <c r="E48" s="235"/>
      <c r="F48" s="236"/>
      <c r="G48" s="235"/>
      <c r="H48" s="236"/>
      <c r="I48" s="235"/>
      <c r="J48" s="236"/>
      <c r="K48" s="236"/>
      <c r="L48" s="403"/>
      <c r="M48" s="235"/>
      <c r="N48" s="403"/>
    </row>
    <row r="49" spans="2:14" ht="15.95" customHeight="1">
      <c r="B49" s="617" t="s">
        <v>280</v>
      </c>
      <c r="C49" s="399" t="s">
        <v>255</v>
      </c>
      <c r="D49" s="306" t="s">
        <v>97</v>
      </c>
      <c r="E49" s="307">
        <f>Transparency!BD31</f>
        <v>50</v>
      </c>
      <c r="F49" s="308"/>
      <c r="G49" s="307">
        <f>Accountability!BD34</f>
        <v>22</v>
      </c>
      <c r="H49" s="308"/>
      <c r="I49" s="307">
        <f>Consistency!BD27</f>
        <v>10</v>
      </c>
      <c r="J49" s="309"/>
      <c r="K49" s="308">
        <f t="shared" ref="K49:K74" si="3">ROUND((E49*$F$114)+(G49*$H$114)+(I49*$J$114),0)</f>
        <v>24</v>
      </c>
      <c r="L49" s="273">
        <f t="shared" ref="L49:L74" si="4">K49</f>
        <v>24</v>
      </c>
      <c r="M49" s="310">
        <f t="shared" ref="M49:M64" si="5">_xlfn.RANK.EQ(L49,$L$44:$L$73,0)</f>
        <v>23</v>
      </c>
      <c r="N49" s="277">
        <f>'DO NOT CHANGE - BASE'!M35</f>
        <v>84</v>
      </c>
    </row>
    <row r="50" spans="2:14">
      <c r="B50" s="617"/>
      <c r="C50" s="608" t="s">
        <v>256</v>
      </c>
      <c r="D50" s="323" t="s">
        <v>52</v>
      </c>
      <c r="E50" s="323">
        <f>Transparency!R31</f>
        <v>58</v>
      </c>
      <c r="F50" s="325"/>
      <c r="G50" s="323">
        <f>Accountability!R34</f>
        <v>19</v>
      </c>
      <c r="H50" s="325"/>
      <c r="I50" s="323">
        <f>Consistency!R27</f>
        <v>45</v>
      </c>
      <c r="J50" s="327"/>
      <c r="K50" s="325">
        <f t="shared" si="3"/>
        <v>39</v>
      </c>
      <c r="L50" s="386">
        <f t="shared" si="4"/>
        <v>39</v>
      </c>
      <c r="M50" s="324">
        <f t="shared" si="5"/>
        <v>11</v>
      </c>
      <c r="N50" s="394">
        <f>'DO NOT CHANGE - BASE'!M16</f>
        <v>39</v>
      </c>
    </row>
    <row r="51" spans="2:14">
      <c r="B51" s="617"/>
      <c r="C51" s="615"/>
      <c r="D51" s="246" t="s">
        <v>111</v>
      </c>
      <c r="E51" s="292">
        <f>Transparency!BZ31</f>
        <v>17</v>
      </c>
      <c r="F51" s="238"/>
      <c r="G51" s="239">
        <f>Accountability!BZ34</f>
        <v>10</v>
      </c>
      <c r="H51" s="238"/>
      <c r="I51" s="239">
        <f>Consistency!BZ27</f>
        <v>10</v>
      </c>
      <c r="J51" s="238"/>
      <c r="K51" s="238">
        <f t="shared" si="3"/>
        <v>12</v>
      </c>
      <c r="L51" s="273">
        <f t="shared" si="4"/>
        <v>12</v>
      </c>
      <c r="M51" s="292">
        <f t="shared" si="5"/>
        <v>28</v>
      </c>
      <c r="N51" s="277">
        <f>'DO NOT CHANGE - BASE'!M46</f>
        <v>98</v>
      </c>
    </row>
    <row r="52" spans="2:14">
      <c r="B52" s="617"/>
      <c r="C52" s="614"/>
      <c r="D52" s="270" t="s">
        <v>102</v>
      </c>
      <c r="E52" s="322">
        <f>Transparency!CN31</f>
        <v>17</v>
      </c>
      <c r="F52" s="265"/>
      <c r="G52" s="264">
        <f>Accountability!CN34</f>
        <v>17</v>
      </c>
      <c r="H52" s="265"/>
      <c r="I52" s="264">
        <f>Consistency!CN27</f>
        <v>25</v>
      </c>
      <c r="J52" s="265"/>
      <c r="K52" s="265">
        <f t="shared" si="3"/>
        <v>20</v>
      </c>
      <c r="L52" s="388">
        <f t="shared" si="4"/>
        <v>20</v>
      </c>
      <c r="M52" s="322">
        <f t="shared" si="5"/>
        <v>26</v>
      </c>
      <c r="N52" s="396">
        <f>'DO NOT CHANGE - BASE'!M53</f>
        <v>89</v>
      </c>
    </row>
    <row r="53" spans="2:14">
      <c r="B53" s="617"/>
      <c r="C53" s="232" t="s">
        <v>259</v>
      </c>
      <c r="D53" s="315" t="s">
        <v>100</v>
      </c>
      <c r="E53" s="311">
        <f>Transparency!CL31</f>
        <v>27</v>
      </c>
      <c r="F53" s="312"/>
      <c r="G53" s="311">
        <f>Accountability!CL34</f>
        <v>15</v>
      </c>
      <c r="H53" s="312"/>
      <c r="I53" s="311">
        <f>Consistency!CL27</f>
        <v>25</v>
      </c>
      <c r="J53" s="313"/>
      <c r="K53" s="312">
        <f t="shared" si="3"/>
        <v>22</v>
      </c>
      <c r="L53" s="404">
        <f t="shared" si="4"/>
        <v>22</v>
      </c>
      <c r="M53" s="314">
        <f t="shared" si="5"/>
        <v>25</v>
      </c>
      <c r="N53" s="402">
        <f>'DO NOT CHANGE - BASE'!M52</f>
        <v>87</v>
      </c>
    </row>
    <row r="54" spans="2:14">
      <c r="B54" s="617"/>
      <c r="C54" s="232" t="s">
        <v>260</v>
      </c>
      <c r="D54" s="323" t="s">
        <v>110</v>
      </c>
      <c r="E54" s="323">
        <f>Transparency!FX31</f>
        <v>15</v>
      </c>
      <c r="F54" s="325"/>
      <c r="G54" s="323">
        <f>Accountability!FX34</f>
        <v>12</v>
      </c>
      <c r="H54" s="325"/>
      <c r="I54" s="323">
        <f>Consistency!FX27</f>
        <v>10</v>
      </c>
      <c r="J54" s="327"/>
      <c r="K54" s="325">
        <f t="shared" si="3"/>
        <v>12</v>
      </c>
      <c r="L54" s="386">
        <f t="shared" si="4"/>
        <v>12</v>
      </c>
      <c r="M54" s="324">
        <f t="shared" si="5"/>
        <v>28</v>
      </c>
      <c r="N54" s="394">
        <f>'DO NOT CHANGE - BASE'!M97</f>
        <v>97</v>
      </c>
    </row>
    <row r="55" spans="2:14">
      <c r="B55" s="617"/>
      <c r="C55" s="608" t="s">
        <v>266</v>
      </c>
      <c r="D55" s="318" t="s">
        <v>70</v>
      </c>
      <c r="E55" s="240">
        <f>Transparency!AR31</f>
        <v>49</v>
      </c>
      <c r="F55" s="241"/>
      <c r="G55" s="240">
        <f>Accountability!AR34</f>
        <v>17</v>
      </c>
      <c r="H55" s="241"/>
      <c r="I55" s="240">
        <f>Consistency!AR27</f>
        <v>40</v>
      </c>
      <c r="J55" s="242"/>
      <c r="K55" s="241">
        <f t="shared" si="3"/>
        <v>34</v>
      </c>
      <c r="L55" s="387">
        <f t="shared" si="4"/>
        <v>34</v>
      </c>
      <c r="M55" s="290">
        <f t="shared" si="5"/>
        <v>15</v>
      </c>
      <c r="N55" s="395">
        <f>'DO NOT CHANGE - BASE'!M29</f>
        <v>57</v>
      </c>
    </row>
    <row r="56" spans="2:14">
      <c r="B56" s="617"/>
      <c r="C56" s="610"/>
      <c r="D56" s="256" t="s">
        <v>90</v>
      </c>
      <c r="E56" s="253">
        <f>Transparency!DL31</f>
        <v>32</v>
      </c>
      <c r="F56" s="254"/>
      <c r="G56" s="253">
        <f>Accountability!DL34</f>
        <v>0</v>
      </c>
      <c r="H56" s="254"/>
      <c r="I56" s="253">
        <f>Consistency!DL27</f>
        <v>45</v>
      </c>
      <c r="J56" s="255"/>
      <c r="K56" s="254">
        <f t="shared" si="3"/>
        <v>26</v>
      </c>
      <c r="L56" s="272">
        <f t="shared" si="4"/>
        <v>26</v>
      </c>
      <c r="M56" s="321">
        <f t="shared" si="5"/>
        <v>22</v>
      </c>
      <c r="N56" s="276">
        <f>'DO NOT CHANGE - BASE'!M65</f>
        <v>77</v>
      </c>
    </row>
    <row r="57" spans="2:14">
      <c r="B57" s="617"/>
      <c r="C57" s="615" t="s">
        <v>267</v>
      </c>
      <c r="D57" s="240" t="s">
        <v>103</v>
      </c>
      <c r="E57" s="290">
        <f>Transparency!T31</f>
        <v>32</v>
      </c>
      <c r="F57" s="241"/>
      <c r="G57" s="240">
        <f>Accountability!T34</f>
        <v>15</v>
      </c>
      <c r="H57" s="241"/>
      <c r="I57" s="240">
        <f>Consistency!T27</f>
        <v>15</v>
      </c>
      <c r="J57" s="241"/>
      <c r="K57" s="241">
        <f t="shared" si="3"/>
        <v>19</v>
      </c>
      <c r="L57" s="387">
        <f t="shared" si="4"/>
        <v>19</v>
      </c>
      <c r="M57" s="290">
        <f t="shared" si="5"/>
        <v>27</v>
      </c>
      <c r="N57" s="395">
        <f>'DO NOT CHANGE - BASE'!M17</f>
        <v>90</v>
      </c>
    </row>
    <row r="58" spans="2:14">
      <c r="B58" s="617"/>
      <c r="C58" s="615"/>
      <c r="D58" s="256" t="s">
        <v>62</v>
      </c>
      <c r="E58" s="321">
        <f>Transparency!DV31</f>
        <v>87</v>
      </c>
      <c r="F58" s="254"/>
      <c r="G58" s="253">
        <f>Accountability!DV34</f>
        <v>18</v>
      </c>
      <c r="H58" s="254"/>
      <c r="I58" s="253">
        <f>Consistency!DV27</f>
        <v>20</v>
      </c>
      <c r="J58" s="254"/>
      <c r="K58" s="254">
        <f t="shared" si="3"/>
        <v>36</v>
      </c>
      <c r="L58" s="272">
        <f t="shared" si="4"/>
        <v>36</v>
      </c>
      <c r="M58" s="321">
        <f t="shared" si="5"/>
        <v>13</v>
      </c>
      <c r="N58" s="276">
        <f>'DO NOT CHANGE - BASE'!M70</f>
        <v>49</v>
      </c>
    </row>
    <row r="59" spans="2:14">
      <c r="B59" s="617"/>
      <c r="C59" s="614"/>
      <c r="D59" s="246" t="s">
        <v>50</v>
      </c>
      <c r="E59" s="292">
        <f>Transparency!GF31</f>
        <v>62</v>
      </c>
      <c r="F59" s="238"/>
      <c r="G59" s="239">
        <f>Accountability!GF34</f>
        <v>36</v>
      </c>
      <c r="H59" s="238"/>
      <c r="I59" s="239">
        <f>Consistency!GF27</f>
        <v>30</v>
      </c>
      <c r="J59" s="238"/>
      <c r="K59" s="238">
        <f t="shared" si="3"/>
        <v>40</v>
      </c>
      <c r="L59" s="273">
        <f t="shared" si="4"/>
        <v>40</v>
      </c>
      <c r="M59" s="292">
        <f t="shared" si="5"/>
        <v>10</v>
      </c>
      <c r="N59" s="277">
        <f>'DO NOT CHANGE - BASE'!M101</f>
        <v>37</v>
      </c>
    </row>
    <row r="60" spans="2:14">
      <c r="B60" s="617"/>
      <c r="C60" s="613" t="s">
        <v>268</v>
      </c>
      <c r="D60" s="326" t="s">
        <v>65</v>
      </c>
      <c r="E60" s="324">
        <f>Transparency!DF31</f>
        <v>67</v>
      </c>
      <c r="F60" s="325"/>
      <c r="G60" s="323">
        <f>Accountability!DF34</f>
        <v>17</v>
      </c>
      <c r="H60" s="325"/>
      <c r="I60" s="323">
        <f>Consistency!DF27</f>
        <v>30</v>
      </c>
      <c r="J60" s="325"/>
      <c r="K60" s="325">
        <f t="shared" si="3"/>
        <v>35</v>
      </c>
      <c r="L60" s="386">
        <f t="shared" si="4"/>
        <v>35</v>
      </c>
      <c r="M60" s="324">
        <f t="shared" si="5"/>
        <v>14</v>
      </c>
      <c r="N60" s="394">
        <f>'DO NOT CHANGE - BASE'!M62</f>
        <v>52</v>
      </c>
    </row>
    <row r="61" spans="2:14">
      <c r="B61" s="617"/>
      <c r="C61" s="615"/>
      <c r="D61" s="246" t="s">
        <v>74</v>
      </c>
      <c r="E61" s="292">
        <f>Transparency!GB31</f>
        <v>48</v>
      </c>
      <c r="F61" s="238"/>
      <c r="G61" s="239">
        <f>Accountability!GB34</f>
        <v>30</v>
      </c>
      <c r="H61" s="238"/>
      <c r="I61" s="239">
        <f>Consistency!GB27</f>
        <v>25</v>
      </c>
      <c r="J61" s="238"/>
      <c r="K61" s="238">
        <f t="shared" si="3"/>
        <v>33</v>
      </c>
      <c r="L61" s="273">
        <f t="shared" si="4"/>
        <v>33</v>
      </c>
      <c r="M61" s="292">
        <f t="shared" si="5"/>
        <v>17</v>
      </c>
      <c r="N61" s="277">
        <f>'DO NOT CHANGE - BASE'!M99</f>
        <v>61</v>
      </c>
    </row>
    <row r="62" spans="2:14">
      <c r="B62" s="617"/>
      <c r="C62" s="615"/>
      <c r="D62" s="270" t="s">
        <v>69</v>
      </c>
      <c r="E62" s="322">
        <f>Transparency!GL31</f>
        <v>42</v>
      </c>
      <c r="F62" s="265"/>
      <c r="G62" s="264">
        <f>Accountability!GL34</f>
        <v>15</v>
      </c>
      <c r="H62" s="265"/>
      <c r="I62" s="264">
        <f>Consistency!GL27</f>
        <v>45</v>
      </c>
      <c r="J62" s="265"/>
      <c r="K62" s="265">
        <f t="shared" si="3"/>
        <v>34</v>
      </c>
      <c r="L62" s="388">
        <f t="shared" si="4"/>
        <v>34</v>
      </c>
      <c r="M62" s="322">
        <f t="shared" si="5"/>
        <v>15</v>
      </c>
      <c r="N62" s="396">
        <f>'DO NOT CHANGE - BASE'!M104</f>
        <v>56</v>
      </c>
    </row>
    <row r="63" spans="2:14">
      <c r="B63" s="617"/>
      <c r="C63" s="609" t="s">
        <v>273</v>
      </c>
      <c r="D63" s="289" t="s">
        <v>85</v>
      </c>
      <c r="E63" s="240">
        <f>Transparency!DJ31</f>
        <v>52</v>
      </c>
      <c r="F63" s="241"/>
      <c r="G63" s="240">
        <f>Accountability!DJ34</f>
        <v>17</v>
      </c>
      <c r="H63" s="241"/>
      <c r="I63" s="240">
        <f>Consistency!DJ27</f>
        <v>25</v>
      </c>
      <c r="J63" s="242"/>
      <c r="K63" s="241">
        <f t="shared" si="3"/>
        <v>29</v>
      </c>
      <c r="L63" s="387">
        <f t="shared" si="4"/>
        <v>29</v>
      </c>
      <c r="M63" s="290">
        <f t="shared" si="5"/>
        <v>19</v>
      </c>
      <c r="N63" s="395">
        <f>'DO NOT CHANGE - BASE'!M64</f>
        <v>72</v>
      </c>
    </row>
    <row r="64" spans="2:14">
      <c r="B64" s="617"/>
      <c r="C64" s="609"/>
      <c r="D64" s="257" t="s">
        <v>86</v>
      </c>
      <c r="E64" s="253">
        <f>Transparency!GR31</f>
        <v>78</v>
      </c>
      <c r="F64" s="254"/>
      <c r="G64" s="253">
        <f>Accountability!GR34</f>
        <v>15</v>
      </c>
      <c r="H64" s="254"/>
      <c r="I64" s="253">
        <f>Consistency!GR27</f>
        <v>10</v>
      </c>
      <c r="J64" s="255"/>
      <c r="K64" s="254">
        <f t="shared" si="3"/>
        <v>29</v>
      </c>
      <c r="L64" s="272">
        <f t="shared" si="4"/>
        <v>29</v>
      </c>
      <c r="M64" s="321">
        <f t="shared" si="5"/>
        <v>19</v>
      </c>
      <c r="N64" s="276">
        <f>'DO NOT CHANGE - BASE'!M107</f>
        <v>73</v>
      </c>
    </row>
    <row r="65" spans="2:14">
      <c r="B65" s="617"/>
      <c r="C65" s="608" t="s">
        <v>274</v>
      </c>
      <c r="D65" s="319" t="s">
        <v>18</v>
      </c>
      <c r="E65" s="290">
        <f>Transparency!L31</f>
        <v>72</v>
      </c>
      <c r="F65" s="241"/>
      <c r="G65" s="240">
        <f>Accountability!L34</f>
        <v>36</v>
      </c>
      <c r="H65" s="241"/>
      <c r="I65" s="240">
        <f>Consistency!L27</f>
        <v>75</v>
      </c>
      <c r="J65" s="241"/>
      <c r="K65" s="241">
        <f t="shared" si="3"/>
        <v>61</v>
      </c>
      <c r="L65" s="387">
        <f t="shared" si="4"/>
        <v>61</v>
      </c>
      <c r="M65" s="290">
        <f>_xlfn.RANK.EQ(L65,$K$10:$K$104,0)</f>
        <v>5</v>
      </c>
      <c r="N65" s="395">
        <v>3</v>
      </c>
    </row>
    <row r="66" spans="2:14">
      <c r="B66" s="617"/>
      <c r="C66" s="609"/>
      <c r="D66" s="378" t="s">
        <v>30</v>
      </c>
      <c r="E66" s="321">
        <f>Transparency!AX31</f>
        <v>80</v>
      </c>
      <c r="F66" s="254"/>
      <c r="G66" s="253">
        <f>Accountability!AX34</f>
        <v>32</v>
      </c>
      <c r="H66" s="254"/>
      <c r="I66" s="253">
        <f>Consistency!AX27</f>
        <v>50</v>
      </c>
      <c r="J66" s="254"/>
      <c r="K66" s="254">
        <f t="shared" si="3"/>
        <v>51</v>
      </c>
      <c r="L66" s="272">
        <f t="shared" si="4"/>
        <v>51</v>
      </c>
      <c r="M66" s="321">
        <f t="shared" ref="M66:M74" si="6">_xlfn.RANK.EQ(L66,$L$44:$L$73,0)</f>
        <v>6</v>
      </c>
      <c r="N66" s="276">
        <f>'DO NOT CHANGE - BASE'!M32</f>
        <v>17</v>
      </c>
    </row>
    <row r="67" spans="2:14">
      <c r="B67" s="617"/>
      <c r="C67" s="609"/>
      <c r="D67" s="292" t="s">
        <v>44</v>
      </c>
      <c r="E67" s="292">
        <f>Transparency!BP31</f>
        <v>52</v>
      </c>
      <c r="F67" s="238"/>
      <c r="G67" s="239">
        <f>Accountability!BP34</f>
        <v>17</v>
      </c>
      <c r="H67" s="238"/>
      <c r="I67" s="239">
        <f>Consistency!BP27</f>
        <v>60</v>
      </c>
      <c r="J67" s="238"/>
      <c r="K67" s="238">
        <f t="shared" si="3"/>
        <v>43</v>
      </c>
      <c r="L67" s="273">
        <f t="shared" si="4"/>
        <v>43</v>
      </c>
      <c r="M67" s="292">
        <f t="shared" si="6"/>
        <v>8</v>
      </c>
      <c r="N67" s="277">
        <f>'DO NOT CHANGE - BASE'!M41</f>
        <v>31</v>
      </c>
    </row>
    <row r="68" spans="2:14">
      <c r="B68" s="617"/>
      <c r="C68" s="609"/>
      <c r="D68" s="321" t="s">
        <v>19</v>
      </c>
      <c r="E68" s="321">
        <f>Transparency!BR31</f>
        <v>92</v>
      </c>
      <c r="F68" s="254"/>
      <c r="G68" s="253">
        <f>Accountability!BR34</f>
        <v>33</v>
      </c>
      <c r="H68" s="254"/>
      <c r="I68" s="253">
        <f>Consistency!BR27</f>
        <v>65</v>
      </c>
      <c r="J68" s="254"/>
      <c r="K68" s="254">
        <f t="shared" si="3"/>
        <v>61</v>
      </c>
      <c r="L68" s="272">
        <f t="shared" si="4"/>
        <v>61</v>
      </c>
      <c r="M68" s="321">
        <f t="shared" si="6"/>
        <v>3</v>
      </c>
      <c r="N68" s="276">
        <f>'DO NOT CHANGE - BASE'!M42</f>
        <v>6</v>
      </c>
    </row>
    <row r="69" spans="2:14">
      <c r="B69" s="617"/>
      <c r="C69" s="609"/>
      <c r="D69" s="303" t="s">
        <v>45</v>
      </c>
      <c r="E69" s="292">
        <f>Transparency!EH31</f>
        <v>39</v>
      </c>
      <c r="F69" s="238"/>
      <c r="G69" s="239">
        <f>Accountability!EH34</f>
        <v>44</v>
      </c>
      <c r="H69" s="238"/>
      <c r="I69" s="239">
        <f>Consistency!EH27</f>
        <v>45</v>
      </c>
      <c r="J69" s="238"/>
      <c r="K69" s="238">
        <f t="shared" si="3"/>
        <v>43</v>
      </c>
      <c r="L69" s="273">
        <f t="shared" si="4"/>
        <v>43</v>
      </c>
      <c r="M69" s="292">
        <f t="shared" si="6"/>
        <v>8</v>
      </c>
      <c r="N69" s="277">
        <f>'DO NOT CHANGE - BASE'!M76</f>
        <v>32</v>
      </c>
    </row>
    <row r="70" spans="2:14">
      <c r="B70" s="617"/>
      <c r="C70" s="609"/>
      <c r="D70" s="321" t="s">
        <v>15</v>
      </c>
      <c r="E70" s="321">
        <f>Transparency!FB31</f>
        <v>85</v>
      </c>
      <c r="F70" s="254"/>
      <c r="G70" s="253">
        <f>Accountability!FB34</f>
        <v>70</v>
      </c>
      <c r="H70" s="254"/>
      <c r="I70" s="253">
        <f>Consistency!FB27</f>
        <v>55</v>
      </c>
      <c r="J70" s="254"/>
      <c r="K70" s="254">
        <f t="shared" si="3"/>
        <v>68</v>
      </c>
      <c r="L70" s="272">
        <f t="shared" si="4"/>
        <v>68</v>
      </c>
      <c r="M70" s="321">
        <f t="shared" si="6"/>
        <v>2</v>
      </c>
      <c r="N70" s="276">
        <f>'DO NOT CHANGE - BASE'!M86</f>
        <v>2</v>
      </c>
    </row>
    <row r="71" spans="2:14">
      <c r="B71" s="617"/>
      <c r="C71" s="610"/>
      <c r="D71" s="294" t="s">
        <v>51</v>
      </c>
      <c r="E71" s="294">
        <f>Transparency!FJ31</f>
        <v>59</v>
      </c>
      <c r="F71" s="295"/>
      <c r="G71" s="296">
        <f>Accountability!FJ34</f>
        <v>19</v>
      </c>
      <c r="H71" s="295"/>
      <c r="I71" s="296">
        <f>Consistency!FJ27</f>
        <v>45</v>
      </c>
      <c r="J71" s="295"/>
      <c r="K71" s="295">
        <f t="shared" si="3"/>
        <v>39</v>
      </c>
      <c r="L71" s="385">
        <f t="shared" si="4"/>
        <v>39</v>
      </c>
      <c r="M71" s="294">
        <f t="shared" si="6"/>
        <v>11</v>
      </c>
      <c r="N71" s="393">
        <f>'DO NOT CHANGE - BASE'!M90</f>
        <v>38</v>
      </c>
    </row>
    <row r="72" spans="2:14">
      <c r="B72" s="617"/>
      <c r="C72" s="615" t="s">
        <v>278</v>
      </c>
      <c r="D72" s="261" t="s">
        <v>96</v>
      </c>
      <c r="E72" s="321">
        <f>Transparency!CX31</f>
        <v>32</v>
      </c>
      <c r="F72" s="254"/>
      <c r="G72" s="253">
        <f>Accountability!CX34</f>
        <v>17</v>
      </c>
      <c r="H72" s="254"/>
      <c r="I72" s="253">
        <f>Consistency!CX27</f>
        <v>25</v>
      </c>
      <c r="J72" s="254"/>
      <c r="K72" s="254">
        <f t="shared" si="3"/>
        <v>24</v>
      </c>
      <c r="L72" s="272">
        <f t="shared" si="4"/>
        <v>24</v>
      </c>
      <c r="M72" s="321">
        <f t="shared" si="6"/>
        <v>23</v>
      </c>
      <c r="N72" s="276">
        <f>'DO NOT CHANGE - BASE'!M58</f>
        <v>83</v>
      </c>
    </row>
    <row r="73" spans="2:14">
      <c r="B73" s="617"/>
      <c r="C73" s="615"/>
      <c r="D73" s="245" t="s">
        <v>78</v>
      </c>
      <c r="E73" s="292">
        <f>Transparency!DT31</f>
        <v>37</v>
      </c>
      <c r="F73" s="238"/>
      <c r="G73" s="239">
        <f>Accountability!DT34</f>
        <v>22</v>
      </c>
      <c r="H73" s="238"/>
      <c r="I73" s="239">
        <f>Consistency!DT27</f>
        <v>35</v>
      </c>
      <c r="J73" s="238"/>
      <c r="K73" s="238">
        <f t="shared" si="3"/>
        <v>31</v>
      </c>
      <c r="L73" s="273">
        <f t="shared" si="4"/>
        <v>31</v>
      </c>
      <c r="M73" s="292">
        <f t="shared" si="6"/>
        <v>18</v>
      </c>
      <c r="N73" s="277">
        <f>'DO NOT CHANGE - BASE'!M69</f>
        <v>65</v>
      </c>
    </row>
    <row r="74" spans="2:14" ht="16.5" thickBot="1">
      <c r="B74" s="618"/>
      <c r="C74" s="620"/>
      <c r="D74" s="372" t="s">
        <v>95</v>
      </c>
      <c r="E74" s="344">
        <f>Transparency!GN31</f>
        <v>22</v>
      </c>
      <c r="F74" s="345"/>
      <c r="G74" s="343">
        <f>Accountability!GN34</f>
        <v>24</v>
      </c>
      <c r="H74" s="345"/>
      <c r="I74" s="343">
        <f>Consistency!GN27</f>
        <v>25</v>
      </c>
      <c r="J74" s="345"/>
      <c r="K74" s="345">
        <f t="shared" si="3"/>
        <v>24</v>
      </c>
      <c r="L74" s="274">
        <f t="shared" si="4"/>
        <v>24</v>
      </c>
      <c r="M74" s="344">
        <f t="shared" si="6"/>
        <v>23</v>
      </c>
      <c r="N74" s="278">
        <f>'DO NOT CHANGE - BASE'!M105</f>
        <v>82</v>
      </c>
    </row>
    <row r="75" spans="2:14" ht="6.95" customHeight="1" thickBot="1">
      <c r="B75" s="145"/>
    </row>
    <row r="76" spans="2:14">
      <c r="B76" s="616" t="s">
        <v>281</v>
      </c>
      <c r="C76" s="621" t="s">
        <v>248</v>
      </c>
      <c r="D76" s="332" t="s">
        <v>63</v>
      </c>
      <c r="E76" s="291">
        <f>Transparency!AF31</f>
        <v>49</v>
      </c>
      <c r="F76" s="333"/>
      <c r="G76" s="334">
        <f>Accountability!AF34</f>
        <v>18</v>
      </c>
      <c r="H76" s="333"/>
      <c r="I76" s="334">
        <f>Consistency!AF27</f>
        <v>40</v>
      </c>
      <c r="J76" s="333"/>
      <c r="K76" s="333">
        <f t="shared" ref="K76:K90" si="7">ROUND((E76*$F$114)+(G76*$H$114)+(I76*$J$114),0)</f>
        <v>35</v>
      </c>
      <c r="L76" s="271">
        <f t="shared" ref="L76:L90" si="8">K76</f>
        <v>35</v>
      </c>
      <c r="M76" s="291">
        <f t="shared" ref="M76:M90" si="9">_xlfn.RANK.EQ(L76,$L$44:$L$73,0)</f>
        <v>14</v>
      </c>
      <c r="N76" s="275">
        <f>'DO NOT CHANGE - BASE'!M23</f>
        <v>50</v>
      </c>
    </row>
    <row r="77" spans="2:14">
      <c r="B77" s="612"/>
      <c r="C77" s="609"/>
      <c r="D77" s="256" t="s">
        <v>47</v>
      </c>
      <c r="E77" s="321">
        <f>Transparency!BT31</f>
        <v>34</v>
      </c>
      <c r="F77" s="254"/>
      <c r="G77" s="253">
        <f>Accountability!BT34</f>
        <v>32</v>
      </c>
      <c r="H77" s="254"/>
      <c r="I77" s="253">
        <f>Consistency!BT27</f>
        <v>55</v>
      </c>
      <c r="J77" s="254"/>
      <c r="K77" s="254">
        <f t="shared" si="7"/>
        <v>42</v>
      </c>
      <c r="L77" s="272">
        <f t="shared" si="8"/>
        <v>42</v>
      </c>
      <c r="M77" s="321" t="e">
        <f t="shared" si="9"/>
        <v>#N/A</v>
      </c>
      <c r="N77" s="276">
        <f>'DO NOT CHANGE - BASE'!M43</f>
        <v>34</v>
      </c>
    </row>
    <row r="78" spans="2:14">
      <c r="B78" s="612"/>
      <c r="C78" s="609"/>
      <c r="D78" s="246" t="s">
        <v>22</v>
      </c>
      <c r="E78" s="292">
        <f>Transparency!BV31</f>
        <v>95</v>
      </c>
      <c r="F78" s="238"/>
      <c r="G78" s="239">
        <f>Accountability!BV34</f>
        <v>35</v>
      </c>
      <c r="H78" s="238"/>
      <c r="I78" s="239">
        <f>Consistency!BV27</f>
        <v>55</v>
      </c>
      <c r="J78" s="238"/>
      <c r="K78" s="238">
        <f t="shared" si="7"/>
        <v>58</v>
      </c>
      <c r="L78" s="273">
        <f t="shared" si="8"/>
        <v>58</v>
      </c>
      <c r="M78" s="292" t="e">
        <f t="shared" si="9"/>
        <v>#N/A</v>
      </c>
      <c r="N78" s="277">
        <f>'DO NOT CHANGE - BASE'!M44</f>
        <v>9</v>
      </c>
    </row>
    <row r="79" spans="2:14">
      <c r="B79" s="612"/>
      <c r="C79" s="609"/>
      <c r="D79" s="256" t="s">
        <v>54</v>
      </c>
      <c r="E79" s="321">
        <f>Transparency!DB31</f>
        <v>48</v>
      </c>
      <c r="F79" s="254"/>
      <c r="G79" s="253">
        <f>Accountability!DB34</f>
        <v>39</v>
      </c>
      <c r="H79" s="254"/>
      <c r="I79" s="253">
        <f>Consistency!DB27</f>
        <v>30</v>
      </c>
      <c r="J79" s="254"/>
      <c r="K79" s="254">
        <f t="shared" si="7"/>
        <v>38</v>
      </c>
      <c r="L79" s="272">
        <f t="shared" si="8"/>
        <v>38</v>
      </c>
      <c r="M79" s="321" t="e">
        <f t="shared" si="9"/>
        <v>#N/A</v>
      </c>
      <c r="N79" s="276">
        <f>'DO NOT CHANGE - BASE'!M60</f>
        <v>41</v>
      </c>
    </row>
    <row r="80" spans="2:14">
      <c r="B80" s="612"/>
      <c r="C80" s="609"/>
      <c r="D80" s="245" t="s">
        <v>84</v>
      </c>
      <c r="E80" s="292">
        <f>Transparency!ED31</f>
        <v>49</v>
      </c>
      <c r="F80" s="238"/>
      <c r="G80" s="239">
        <f>Accountability!ED34</f>
        <v>20</v>
      </c>
      <c r="H80" s="238"/>
      <c r="I80" s="239">
        <f>Consistency!ED27</f>
        <v>25</v>
      </c>
      <c r="J80" s="238"/>
      <c r="K80" s="238">
        <f t="shared" si="7"/>
        <v>29</v>
      </c>
      <c r="L80" s="273">
        <f t="shared" si="8"/>
        <v>29</v>
      </c>
      <c r="M80" s="292">
        <f t="shared" si="9"/>
        <v>19</v>
      </c>
      <c r="N80" s="277">
        <f>'DO NOT CHANGE - BASE'!M74</f>
        <v>71</v>
      </c>
    </row>
    <row r="81" spans="2:14">
      <c r="B81" s="612"/>
      <c r="C81" s="609"/>
      <c r="D81" s="256" t="s">
        <v>64</v>
      </c>
      <c r="E81" s="321">
        <f>Transparency!FP31</f>
        <v>60</v>
      </c>
      <c r="F81" s="254"/>
      <c r="G81" s="253">
        <f>Accountability!FP34</f>
        <v>22</v>
      </c>
      <c r="H81" s="254"/>
      <c r="I81" s="253">
        <f>Consistency!FP27</f>
        <v>30</v>
      </c>
      <c r="J81" s="254"/>
      <c r="K81" s="254">
        <f t="shared" si="7"/>
        <v>35</v>
      </c>
      <c r="L81" s="272">
        <f t="shared" si="8"/>
        <v>35</v>
      </c>
      <c r="M81" s="321">
        <f t="shared" si="9"/>
        <v>14</v>
      </c>
      <c r="N81" s="276">
        <f>'DO NOT CHANGE - BASE'!M93</f>
        <v>51</v>
      </c>
    </row>
    <row r="82" spans="2:14">
      <c r="B82" s="612"/>
      <c r="C82" s="610"/>
      <c r="D82" s="293" t="s">
        <v>46</v>
      </c>
      <c r="E82" s="294">
        <f>Transparency!FZ31</f>
        <v>67</v>
      </c>
      <c r="F82" s="295"/>
      <c r="G82" s="296">
        <f>Accountability!FZ34</f>
        <v>24</v>
      </c>
      <c r="H82" s="295"/>
      <c r="I82" s="296">
        <f>Consistency!FZ27</f>
        <v>45</v>
      </c>
      <c r="J82" s="295"/>
      <c r="K82" s="295">
        <f t="shared" si="7"/>
        <v>43</v>
      </c>
      <c r="L82" s="385">
        <f t="shared" si="8"/>
        <v>43</v>
      </c>
      <c r="M82" s="294">
        <f t="shared" si="9"/>
        <v>8</v>
      </c>
      <c r="N82" s="393">
        <f>'DO NOT CHANGE - BASE'!M98</f>
        <v>33</v>
      </c>
    </row>
    <row r="83" spans="2:14">
      <c r="B83" s="612"/>
      <c r="C83" s="608" t="s">
        <v>250</v>
      </c>
      <c r="D83" s="400" t="s">
        <v>23</v>
      </c>
      <c r="E83" s="323">
        <f>Transparency!J31</f>
        <v>65</v>
      </c>
      <c r="F83" s="325"/>
      <c r="G83" s="323">
        <f>Accountability!J34</f>
        <v>42</v>
      </c>
      <c r="H83" s="325"/>
      <c r="I83" s="323">
        <f>Consistency!J27</f>
        <v>60</v>
      </c>
      <c r="J83" s="327"/>
      <c r="K83" s="325">
        <f t="shared" si="7"/>
        <v>55</v>
      </c>
      <c r="L83" s="386">
        <f t="shared" si="8"/>
        <v>55</v>
      </c>
      <c r="M83" s="324" t="e">
        <f t="shared" si="9"/>
        <v>#N/A</v>
      </c>
      <c r="N83" s="394">
        <f>'DO NOT CHANGE - BASE'!M12</f>
        <v>10</v>
      </c>
    </row>
    <row r="84" spans="2:14">
      <c r="B84" s="612"/>
      <c r="C84" s="610"/>
      <c r="D84" s="298" t="s">
        <v>32</v>
      </c>
      <c r="E84" s="299">
        <f>Transparency!BB31</f>
        <v>68</v>
      </c>
      <c r="F84" s="300"/>
      <c r="G84" s="299">
        <f>Accountability!BB34</f>
        <v>33</v>
      </c>
      <c r="H84" s="300"/>
      <c r="I84" s="299">
        <f>Consistency!BB27</f>
        <v>45</v>
      </c>
      <c r="J84" s="301"/>
      <c r="K84" s="300">
        <f t="shared" si="7"/>
        <v>47</v>
      </c>
      <c r="L84" s="405">
        <f t="shared" si="8"/>
        <v>47</v>
      </c>
      <c r="M84" s="302" t="e">
        <f t="shared" si="9"/>
        <v>#N/A</v>
      </c>
      <c r="N84" s="393">
        <f>'DO NOT CHANGE - BASE'!M34</f>
        <v>19</v>
      </c>
    </row>
    <row r="85" spans="2:14">
      <c r="B85" s="612"/>
      <c r="C85" s="613" t="s">
        <v>263</v>
      </c>
      <c r="D85" s="323" t="s">
        <v>48</v>
      </c>
      <c r="E85" s="324">
        <f>Transparency!F31</f>
        <v>82</v>
      </c>
      <c r="F85" s="325"/>
      <c r="G85" s="323">
        <f>Accountability!F34</f>
        <v>12</v>
      </c>
      <c r="H85" s="325"/>
      <c r="I85" s="323">
        <f>Consistency!F27</f>
        <v>40</v>
      </c>
      <c r="J85" s="325"/>
      <c r="K85" s="325">
        <f t="shared" si="7"/>
        <v>41</v>
      </c>
      <c r="L85" s="386">
        <f t="shared" si="8"/>
        <v>41</v>
      </c>
      <c r="M85" s="324" t="e">
        <f t="shared" si="9"/>
        <v>#N/A</v>
      </c>
      <c r="N85" s="394">
        <f>'DO NOT CHANGE - BASE'!M10</f>
        <v>35</v>
      </c>
    </row>
    <row r="86" spans="2:14">
      <c r="B86" s="612"/>
      <c r="C86" s="615"/>
      <c r="D86" s="251" t="s">
        <v>112</v>
      </c>
      <c r="E86" s="292">
        <f>Transparency!BF31</f>
        <v>7</v>
      </c>
      <c r="F86" s="238"/>
      <c r="G86" s="239">
        <f>Accountability!BF34</f>
        <v>10</v>
      </c>
      <c r="H86" s="238"/>
      <c r="I86" s="239">
        <f>Consistency!BF27</f>
        <v>15</v>
      </c>
      <c r="J86" s="238"/>
      <c r="K86" s="238">
        <f t="shared" si="7"/>
        <v>11</v>
      </c>
      <c r="L86" s="273">
        <f t="shared" si="8"/>
        <v>11</v>
      </c>
      <c r="M86" s="292" t="e">
        <f t="shared" si="9"/>
        <v>#N/A</v>
      </c>
      <c r="N86" s="277">
        <f>'DO NOT CHANGE - BASE'!M36</f>
        <v>99</v>
      </c>
    </row>
    <row r="87" spans="2:14">
      <c r="B87" s="612"/>
      <c r="C87" s="615"/>
      <c r="D87" s="264" t="s">
        <v>91</v>
      </c>
      <c r="E87" s="322">
        <f>Transparency!FN31</f>
        <v>22</v>
      </c>
      <c r="F87" s="265"/>
      <c r="G87" s="264">
        <f>Accountability!FN34</f>
        <v>14</v>
      </c>
      <c r="H87" s="265"/>
      <c r="I87" s="264">
        <f>Consistency!FN27</f>
        <v>40</v>
      </c>
      <c r="J87" s="265"/>
      <c r="K87" s="265">
        <f t="shared" si="7"/>
        <v>26</v>
      </c>
      <c r="L87" s="388">
        <f t="shared" si="8"/>
        <v>26</v>
      </c>
      <c r="M87" s="322">
        <f t="shared" si="9"/>
        <v>22</v>
      </c>
      <c r="N87" s="396">
        <f>'DO NOT CHANGE - BASE'!M92</f>
        <v>78</v>
      </c>
    </row>
    <row r="88" spans="2:14">
      <c r="B88" s="612"/>
      <c r="C88" s="608" t="s">
        <v>275</v>
      </c>
      <c r="D88" s="246" t="s">
        <v>33</v>
      </c>
      <c r="E88" s="239">
        <f>Transparency!EX31</f>
        <v>72</v>
      </c>
      <c r="F88" s="238"/>
      <c r="G88" s="239">
        <f>Accountability!EX34</f>
        <v>44</v>
      </c>
      <c r="H88" s="238"/>
      <c r="I88" s="239">
        <f>Consistency!EX27</f>
        <v>35</v>
      </c>
      <c r="J88" s="243"/>
      <c r="K88" s="238">
        <f t="shared" si="7"/>
        <v>47</v>
      </c>
      <c r="L88" s="273">
        <f t="shared" si="8"/>
        <v>47</v>
      </c>
      <c r="M88" s="292" t="e">
        <f t="shared" si="9"/>
        <v>#N/A</v>
      </c>
      <c r="N88" s="277">
        <f>'DO NOT CHANGE - BASE'!M84</f>
        <v>20</v>
      </c>
    </row>
    <row r="89" spans="2:14">
      <c r="B89" s="612"/>
      <c r="C89" s="609"/>
      <c r="D89" s="258" t="s">
        <v>80</v>
      </c>
      <c r="E89" s="253">
        <f>Transparency!EZ31</f>
        <v>58</v>
      </c>
      <c r="F89" s="254"/>
      <c r="G89" s="253">
        <f>Accountability!EZ34</f>
        <v>14</v>
      </c>
      <c r="H89" s="254"/>
      <c r="I89" s="253">
        <f>Consistency!EZ27</f>
        <v>30</v>
      </c>
      <c r="J89" s="255"/>
      <c r="K89" s="254">
        <f t="shared" si="7"/>
        <v>31</v>
      </c>
      <c r="L89" s="272">
        <f t="shared" si="8"/>
        <v>31</v>
      </c>
      <c r="M89" s="321">
        <f t="shared" si="9"/>
        <v>18</v>
      </c>
      <c r="N89" s="276">
        <f>'DO NOT CHANGE - BASE'!M85</f>
        <v>67</v>
      </c>
    </row>
    <row r="90" spans="2:14" ht="16.5" thickBot="1">
      <c r="B90" s="611"/>
      <c r="C90" s="619"/>
      <c r="D90" s="336" t="s">
        <v>92</v>
      </c>
      <c r="E90" s="338">
        <f>Transparency!GJ31</f>
        <v>28</v>
      </c>
      <c r="F90" s="337"/>
      <c r="G90" s="338">
        <f>Accountability!GJ34</f>
        <v>19</v>
      </c>
      <c r="H90" s="337"/>
      <c r="I90" s="338">
        <f>Consistency!GJ27</f>
        <v>30</v>
      </c>
      <c r="J90" s="339"/>
      <c r="K90" s="337">
        <f t="shared" si="7"/>
        <v>26</v>
      </c>
      <c r="L90" s="380">
        <f t="shared" si="8"/>
        <v>26</v>
      </c>
      <c r="M90" s="320">
        <f t="shared" si="9"/>
        <v>22</v>
      </c>
      <c r="N90" s="379">
        <f>'DO NOT CHANGE - BASE'!M103</f>
        <v>79</v>
      </c>
    </row>
    <row r="91" spans="2:14" ht="6.95" customHeight="1" thickBot="1">
      <c r="B91" s="1"/>
    </row>
    <row r="92" spans="2:14">
      <c r="B92" s="616" t="s">
        <v>282</v>
      </c>
      <c r="C92" s="622" t="s">
        <v>249</v>
      </c>
      <c r="D92" s="340" t="s">
        <v>77</v>
      </c>
      <c r="E92" s="341">
        <f>Transparency!Z31</f>
        <v>47</v>
      </c>
      <c r="F92" s="342"/>
      <c r="G92" s="340">
        <f>Accountability!Z34</f>
        <v>10</v>
      </c>
      <c r="H92" s="342"/>
      <c r="I92" s="340">
        <f>Consistency!Z27</f>
        <v>40</v>
      </c>
      <c r="J92" s="342"/>
      <c r="K92" s="342">
        <f t="shared" ref="K92:K112" si="10">ROUND((E92*$F$114)+(G92*$H$114)+(I92*$J$114),0)</f>
        <v>31</v>
      </c>
      <c r="L92" s="381">
        <f t="shared" ref="L92:L112" si="11">K92</f>
        <v>31</v>
      </c>
      <c r="M92" s="341">
        <f t="shared" ref="M92:M112" si="12">_xlfn.RANK.EQ(L92,$L$44:$L$73,0)</f>
        <v>18</v>
      </c>
      <c r="N92" s="390">
        <f>'DO NOT CHANGE - BASE'!M20</f>
        <v>64</v>
      </c>
    </row>
    <row r="93" spans="2:14">
      <c r="B93" s="612"/>
      <c r="C93" s="615"/>
      <c r="D93" s="245" t="s">
        <v>87</v>
      </c>
      <c r="E93" s="292">
        <f>Transparency!AJ31</f>
        <v>48</v>
      </c>
      <c r="F93" s="238"/>
      <c r="G93" s="239">
        <f>Accountability!AJ34</f>
        <v>10</v>
      </c>
      <c r="H93" s="238"/>
      <c r="I93" s="239">
        <f>Consistency!AJ27</f>
        <v>30</v>
      </c>
      <c r="J93" s="238"/>
      <c r="K93" s="238">
        <f t="shared" si="10"/>
        <v>28</v>
      </c>
      <c r="L93" s="273">
        <f t="shared" si="11"/>
        <v>28</v>
      </c>
      <c r="M93" s="292" t="e">
        <f t="shared" si="12"/>
        <v>#N/A</v>
      </c>
      <c r="N93" s="277">
        <f>'DO NOT CHANGE - BASE'!M25</f>
        <v>74</v>
      </c>
    </row>
    <row r="94" spans="2:14">
      <c r="B94" s="612"/>
      <c r="C94" s="615"/>
      <c r="D94" s="256" t="s">
        <v>109</v>
      </c>
      <c r="E94" s="321">
        <f>Transparency!AP31</f>
        <v>7</v>
      </c>
      <c r="F94" s="254"/>
      <c r="G94" s="253">
        <f>Accountability!AP34</f>
        <v>9</v>
      </c>
      <c r="H94" s="254"/>
      <c r="I94" s="253">
        <f>Consistency!AP27</f>
        <v>20</v>
      </c>
      <c r="J94" s="254"/>
      <c r="K94" s="254">
        <f t="shared" si="10"/>
        <v>13</v>
      </c>
      <c r="L94" s="272">
        <f t="shared" si="11"/>
        <v>13</v>
      </c>
      <c r="M94" s="321" t="e">
        <f t="shared" si="12"/>
        <v>#N/A</v>
      </c>
      <c r="N94" s="276">
        <f>'DO NOT CHANGE - BASE'!M28</f>
        <v>96</v>
      </c>
    </row>
    <row r="95" spans="2:14">
      <c r="B95" s="612"/>
      <c r="C95" s="615"/>
      <c r="D95" s="246" t="s">
        <v>72</v>
      </c>
      <c r="E95" s="292">
        <f>Transparency!CP31</f>
        <v>45</v>
      </c>
      <c r="F95" s="238"/>
      <c r="G95" s="239">
        <f>Accountability!CP34</f>
        <v>21</v>
      </c>
      <c r="H95" s="238"/>
      <c r="I95" s="239">
        <f>Consistency!CP27</f>
        <v>35</v>
      </c>
      <c r="J95" s="238"/>
      <c r="K95" s="238">
        <f t="shared" si="10"/>
        <v>33</v>
      </c>
      <c r="L95" s="273">
        <f t="shared" si="11"/>
        <v>33</v>
      </c>
      <c r="M95" s="292">
        <f t="shared" si="12"/>
        <v>17</v>
      </c>
      <c r="N95" s="277">
        <f>'DO NOT CHANGE - BASE'!M54</f>
        <v>59</v>
      </c>
    </row>
    <row r="96" spans="2:14">
      <c r="B96" s="612"/>
      <c r="C96" s="615"/>
      <c r="D96" s="256" t="s">
        <v>82</v>
      </c>
      <c r="E96" s="321">
        <f>Transparency!DZ31</f>
        <v>52</v>
      </c>
      <c r="F96" s="254"/>
      <c r="G96" s="253">
        <f>Accountability!DZ34</f>
        <v>22</v>
      </c>
      <c r="H96" s="254"/>
      <c r="I96" s="253">
        <f>Consistency!DZ27</f>
        <v>25</v>
      </c>
      <c r="J96" s="254"/>
      <c r="K96" s="254">
        <f t="shared" si="10"/>
        <v>31</v>
      </c>
      <c r="L96" s="272">
        <f t="shared" si="11"/>
        <v>31</v>
      </c>
      <c r="M96" s="321">
        <f t="shared" si="12"/>
        <v>18</v>
      </c>
      <c r="N96" s="276">
        <f>'DO NOT CHANGE - BASE'!M72</f>
        <v>69</v>
      </c>
    </row>
    <row r="97" spans="2:14">
      <c r="B97" s="612"/>
      <c r="C97" s="615"/>
      <c r="D97" s="239" t="s">
        <v>42</v>
      </c>
      <c r="E97" s="292">
        <f>Transparency!FD31</f>
        <v>57</v>
      </c>
      <c r="F97" s="238"/>
      <c r="G97" s="239">
        <f>Accountability!FD34</f>
        <v>38</v>
      </c>
      <c r="H97" s="238"/>
      <c r="I97" s="239">
        <f>Consistency!FD27</f>
        <v>40</v>
      </c>
      <c r="J97" s="238"/>
      <c r="K97" s="238">
        <f t="shared" si="10"/>
        <v>44</v>
      </c>
      <c r="L97" s="273">
        <f t="shared" si="11"/>
        <v>44</v>
      </c>
      <c r="M97" s="292" t="e">
        <f t="shared" si="12"/>
        <v>#N/A</v>
      </c>
      <c r="N97" s="277">
        <f>'DO NOT CHANGE - BASE'!M87</f>
        <v>29</v>
      </c>
    </row>
    <row r="98" spans="2:14">
      <c r="B98" s="612"/>
      <c r="C98" s="615"/>
      <c r="D98" s="253" t="s">
        <v>79</v>
      </c>
      <c r="E98" s="321">
        <f>Transparency!FF31</f>
        <v>45</v>
      </c>
      <c r="F98" s="254"/>
      <c r="G98" s="253">
        <f>Accountability!FF34</f>
        <v>17</v>
      </c>
      <c r="H98" s="254"/>
      <c r="I98" s="253">
        <f>Consistency!FF27</f>
        <v>35</v>
      </c>
      <c r="J98" s="254"/>
      <c r="K98" s="254">
        <f t="shared" si="10"/>
        <v>31</v>
      </c>
      <c r="L98" s="272">
        <f t="shared" si="11"/>
        <v>31</v>
      </c>
      <c r="M98" s="321">
        <f t="shared" si="12"/>
        <v>18</v>
      </c>
      <c r="N98" s="276">
        <f>'DO NOT CHANGE - BASE'!M88</f>
        <v>66</v>
      </c>
    </row>
    <row r="99" spans="2:14">
      <c r="B99" s="612"/>
      <c r="C99" s="615"/>
      <c r="D99" s="239" t="s">
        <v>49</v>
      </c>
      <c r="E99" s="292">
        <f>Transparency!FH31</f>
        <v>57</v>
      </c>
      <c r="F99" s="238"/>
      <c r="G99" s="239">
        <f>Accountability!FH34</f>
        <v>21</v>
      </c>
      <c r="H99" s="238"/>
      <c r="I99" s="239">
        <f>Consistency!FH27</f>
        <v>45</v>
      </c>
      <c r="J99" s="238"/>
      <c r="K99" s="238">
        <f t="shared" si="10"/>
        <v>40</v>
      </c>
      <c r="L99" s="273">
        <f t="shared" si="11"/>
        <v>40</v>
      </c>
      <c r="M99" s="292">
        <f t="shared" si="12"/>
        <v>10</v>
      </c>
      <c r="N99" s="277">
        <f>'DO NOT CHANGE - BASE'!M89</f>
        <v>36</v>
      </c>
    </row>
    <row r="100" spans="2:14">
      <c r="B100" s="612"/>
      <c r="C100" s="614"/>
      <c r="D100" s="264" t="s">
        <v>61</v>
      </c>
      <c r="E100" s="322">
        <f>Transparency!FL31</f>
        <v>52</v>
      </c>
      <c r="F100" s="265"/>
      <c r="G100" s="264">
        <f>Accountability!FL34</f>
        <v>36</v>
      </c>
      <c r="H100" s="265"/>
      <c r="I100" s="264">
        <f>Consistency!FL27</f>
        <v>25</v>
      </c>
      <c r="J100" s="265"/>
      <c r="K100" s="265">
        <f t="shared" si="10"/>
        <v>36</v>
      </c>
      <c r="L100" s="388">
        <f t="shared" si="11"/>
        <v>36</v>
      </c>
      <c r="M100" s="322">
        <f t="shared" si="12"/>
        <v>13</v>
      </c>
      <c r="N100" s="396">
        <f>'DO NOT CHANGE - BASE'!M91</f>
        <v>48</v>
      </c>
    </row>
    <row r="101" spans="2:14">
      <c r="B101" s="612"/>
      <c r="C101" s="613" t="s">
        <v>254</v>
      </c>
      <c r="D101" s="246" t="s">
        <v>68</v>
      </c>
      <c r="E101" s="292">
        <f>Transparency!CB31</f>
        <v>60</v>
      </c>
      <c r="F101" s="238"/>
      <c r="G101" s="239">
        <f>Accountability!CB34</f>
        <v>34</v>
      </c>
      <c r="H101" s="238"/>
      <c r="I101" s="239">
        <f>Consistency!CB27</f>
        <v>20</v>
      </c>
      <c r="J101" s="238"/>
      <c r="K101" s="238">
        <f t="shared" si="10"/>
        <v>35</v>
      </c>
      <c r="L101" s="273">
        <f t="shared" si="11"/>
        <v>35</v>
      </c>
      <c r="M101" s="292">
        <f t="shared" si="12"/>
        <v>14</v>
      </c>
      <c r="N101" s="277">
        <f>'DO NOT CHANGE - BASE'!M47</f>
        <v>55</v>
      </c>
    </row>
    <row r="102" spans="2:14">
      <c r="B102" s="612"/>
      <c r="C102" s="615"/>
      <c r="D102" s="257" t="s">
        <v>73</v>
      </c>
      <c r="E102" s="321">
        <f>Transparency!CJ31</f>
        <v>70</v>
      </c>
      <c r="F102" s="254"/>
      <c r="G102" s="253">
        <f>Accountability!CJ34</f>
        <v>5</v>
      </c>
      <c r="H102" s="254"/>
      <c r="I102" s="253">
        <f>Consistency!CJ27</f>
        <v>35</v>
      </c>
      <c r="J102" s="254"/>
      <c r="K102" s="254">
        <f t="shared" si="10"/>
        <v>33</v>
      </c>
      <c r="L102" s="272">
        <f t="shared" si="11"/>
        <v>33</v>
      </c>
      <c r="M102" s="321">
        <f t="shared" si="12"/>
        <v>17</v>
      </c>
      <c r="N102" s="276">
        <f>'DO NOT CHANGE - BASE'!M51</f>
        <v>60</v>
      </c>
    </row>
    <row r="103" spans="2:14">
      <c r="B103" s="612"/>
      <c r="C103" s="614"/>
      <c r="D103" s="305" t="s">
        <v>89</v>
      </c>
      <c r="E103" s="294">
        <f>Transparency!CZ31</f>
        <v>44</v>
      </c>
      <c r="F103" s="295"/>
      <c r="G103" s="296">
        <f>Accountability!CZ34</f>
        <v>16</v>
      </c>
      <c r="H103" s="295"/>
      <c r="I103" s="296">
        <f>Consistency!CZ27</f>
        <v>25</v>
      </c>
      <c r="J103" s="295"/>
      <c r="K103" s="295">
        <f t="shared" si="10"/>
        <v>27</v>
      </c>
      <c r="L103" s="385">
        <f t="shared" si="11"/>
        <v>27</v>
      </c>
      <c r="M103" s="294">
        <f t="shared" si="12"/>
        <v>21</v>
      </c>
      <c r="N103" s="393">
        <f>'DO NOT CHANGE - BASE'!M59</f>
        <v>76</v>
      </c>
    </row>
    <row r="104" spans="2:14">
      <c r="B104" s="612"/>
      <c r="C104" s="608" t="s">
        <v>264</v>
      </c>
      <c r="D104" s="401" t="s">
        <v>21</v>
      </c>
      <c r="E104" s="321">
        <f>Transparency!AL31</f>
        <v>66</v>
      </c>
      <c r="F104" s="254"/>
      <c r="G104" s="253">
        <f>Accountability!AL34</f>
        <v>78</v>
      </c>
      <c r="H104" s="254"/>
      <c r="I104" s="253">
        <f>Consistency!AL27</f>
        <v>40</v>
      </c>
      <c r="J104" s="254"/>
      <c r="K104" s="254">
        <f t="shared" si="10"/>
        <v>60</v>
      </c>
      <c r="L104" s="272">
        <f t="shared" si="11"/>
        <v>60</v>
      </c>
      <c r="M104" s="321" t="e">
        <f t="shared" si="12"/>
        <v>#N/A</v>
      </c>
      <c r="N104" s="276">
        <f>'DO NOT CHANGE - BASE'!M26</f>
        <v>8</v>
      </c>
    </row>
    <row r="105" spans="2:14">
      <c r="B105" s="612"/>
      <c r="C105" s="609"/>
      <c r="D105" s="316" t="s">
        <v>57</v>
      </c>
      <c r="E105" s="292">
        <f>Transparency!CD31</f>
        <v>50</v>
      </c>
      <c r="F105" s="238"/>
      <c r="G105" s="239">
        <f>Accountability!CD34</f>
        <v>36</v>
      </c>
      <c r="H105" s="238"/>
      <c r="I105" s="239">
        <f>Consistency!CD27</f>
        <v>30</v>
      </c>
      <c r="J105" s="238"/>
      <c r="K105" s="238">
        <f t="shared" si="10"/>
        <v>37</v>
      </c>
      <c r="L105" s="273">
        <f t="shared" si="11"/>
        <v>37</v>
      </c>
      <c r="M105" s="292" t="e">
        <f t="shared" si="12"/>
        <v>#N/A</v>
      </c>
      <c r="N105" s="277">
        <f>'DO NOT CHANGE - BASE'!M48</f>
        <v>44</v>
      </c>
    </row>
    <row r="106" spans="2:14">
      <c r="B106" s="612"/>
      <c r="C106" s="609"/>
      <c r="D106" s="257" t="s">
        <v>67</v>
      </c>
      <c r="E106" s="253">
        <f>Transparency!CT31</f>
        <v>65</v>
      </c>
      <c r="F106" s="254"/>
      <c r="G106" s="253">
        <f>Accountability!CT34</f>
        <v>24</v>
      </c>
      <c r="H106" s="254"/>
      <c r="I106" s="253">
        <f>Consistency!CT27</f>
        <v>25</v>
      </c>
      <c r="J106" s="255"/>
      <c r="K106" s="254">
        <f t="shared" si="10"/>
        <v>35</v>
      </c>
      <c r="L106" s="272">
        <f t="shared" si="11"/>
        <v>35</v>
      </c>
      <c r="M106" s="321">
        <f t="shared" si="12"/>
        <v>14</v>
      </c>
      <c r="N106" s="276">
        <f>'DO NOT CHANGE - BASE'!M56</f>
        <v>54</v>
      </c>
    </row>
    <row r="107" spans="2:14">
      <c r="B107" s="612"/>
      <c r="C107" s="610"/>
      <c r="D107" s="317" t="s">
        <v>66</v>
      </c>
      <c r="E107" s="294">
        <f>Transparency!DR31</f>
        <v>55</v>
      </c>
      <c r="F107" s="295"/>
      <c r="G107" s="296">
        <f>Accountability!DR34</f>
        <v>32</v>
      </c>
      <c r="H107" s="295"/>
      <c r="I107" s="296">
        <f>Consistency!DR27</f>
        <v>25</v>
      </c>
      <c r="J107" s="295"/>
      <c r="K107" s="295">
        <f t="shared" si="10"/>
        <v>35</v>
      </c>
      <c r="L107" s="385">
        <f t="shared" si="11"/>
        <v>35</v>
      </c>
      <c r="M107" s="294">
        <f t="shared" si="12"/>
        <v>14</v>
      </c>
      <c r="N107" s="393">
        <f>'DO NOT CHANGE - BASE'!M68</f>
        <v>53</v>
      </c>
    </row>
    <row r="108" spans="2:14">
      <c r="B108" s="612"/>
      <c r="C108" s="608" t="s">
        <v>269</v>
      </c>
      <c r="D108" s="258" t="s">
        <v>40</v>
      </c>
      <c r="E108" s="253">
        <f>Transparency!N31</f>
        <v>67</v>
      </c>
      <c r="F108" s="254"/>
      <c r="G108" s="253">
        <f>Accountability!N34</f>
        <v>20</v>
      </c>
      <c r="H108" s="254"/>
      <c r="I108" s="253">
        <f>Consistency!N27</f>
        <v>50</v>
      </c>
      <c r="J108" s="255"/>
      <c r="K108" s="254">
        <f t="shared" si="10"/>
        <v>44</v>
      </c>
      <c r="L108" s="272">
        <f t="shared" si="11"/>
        <v>44</v>
      </c>
      <c r="M108" s="321" t="e">
        <f t="shared" si="12"/>
        <v>#N/A</v>
      </c>
      <c r="N108" s="276">
        <f>'DO NOT CHANGE - BASE'!M14</f>
        <v>27</v>
      </c>
    </row>
    <row r="109" spans="2:14">
      <c r="B109" s="612"/>
      <c r="C109" s="609"/>
      <c r="D109" s="246" t="s">
        <v>60</v>
      </c>
      <c r="E109" s="239">
        <f>Transparency!CH31</f>
        <v>67</v>
      </c>
      <c r="F109" s="238"/>
      <c r="G109" s="239">
        <f>Accountability!CH34</f>
        <v>15</v>
      </c>
      <c r="H109" s="238"/>
      <c r="I109" s="239">
        <f>Consistency!CH27</f>
        <v>35</v>
      </c>
      <c r="J109" s="243"/>
      <c r="K109" s="238">
        <f t="shared" si="10"/>
        <v>36</v>
      </c>
      <c r="L109" s="273">
        <f t="shared" si="11"/>
        <v>36</v>
      </c>
      <c r="M109" s="292">
        <f t="shared" si="12"/>
        <v>13</v>
      </c>
      <c r="N109" s="277">
        <f>'DO NOT CHANGE - BASE'!M50</f>
        <v>47</v>
      </c>
    </row>
    <row r="110" spans="2:14">
      <c r="B110" s="612"/>
      <c r="C110" s="610"/>
      <c r="D110" s="253" t="s">
        <v>28</v>
      </c>
      <c r="E110" s="253">
        <f>Transparency!EN31</f>
        <v>75</v>
      </c>
      <c r="F110" s="254"/>
      <c r="G110" s="253">
        <f>Accountability!EN34</f>
        <v>38</v>
      </c>
      <c r="H110" s="254"/>
      <c r="I110" s="253">
        <f>Consistency!EN27</f>
        <v>50</v>
      </c>
      <c r="J110" s="255"/>
      <c r="K110" s="254">
        <f t="shared" si="10"/>
        <v>52</v>
      </c>
      <c r="L110" s="272">
        <f t="shared" si="11"/>
        <v>52</v>
      </c>
      <c r="M110" s="321">
        <f t="shared" si="12"/>
        <v>5</v>
      </c>
      <c r="N110" s="276">
        <f>'DO NOT CHANGE - BASE'!M79</f>
        <v>15</v>
      </c>
    </row>
    <row r="111" spans="2:14">
      <c r="B111" s="612"/>
      <c r="C111" s="613" t="s">
        <v>277</v>
      </c>
      <c r="D111" s="240" t="s">
        <v>39</v>
      </c>
      <c r="E111" s="290">
        <f>Transparency!P31</f>
        <v>55</v>
      </c>
      <c r="F111" s="241"/>
      <c r="G111" s="240">
        <f>Accountability!P34</f>
        <v>29</v>
      </c>
      <c r="H111" s="241"/>
      <c r="I111" s="240">
        <f>Consistency!P27</f>
        <v>50</v>
      </c>
      <c r="J111" s="241"/>
      <c r="K111" s="241">
        <f t="shared" si="10"/>
        <v>44</v>
      </c>
      <c r="L111" s="387">
        <f t="shared" si="11"/>
        <v>44</v>
      </c>
      <c r="M111" s="290" t="e">
        <f t="shared" si="12"/>
        <v>#N/A</v>
      </c>
      <c r="N111" s="395">
        <f>'DO NOT CHANGE - BASE'!M15</f>
        <v>26</v>
      </c>
    </row>
    <row r="112" spans="2:14" ht="16.5" thickBot="1">
      <c r="B112" s="611"/>
      <c r="C112" s="620"/>
      <c r="D112" s="343" t="s">
        <v>38</v>
      </c>
      <c r="E112" s="344">
        <f>Transparency!FR31</f>
        <v>55</v>
      </c>
      <c r="F112" s="345"/>
      <c r="G112" s="343">
        <f>Accountability!FR34</f>
        <v>43</v>
      </c>
      <c r="H112" s="345"/>
      <c r="I112" s="343">
        <f>Consistency!FR27</f>
        <v>40</v>
      </c>
      <c r="J112" s="345"/>
      <c r="K112" s="345">
        <f t="shared" si="10"/>
        <v>45</v>
      </c>
      <c r="L112" s="274">
        <f t="shared" si="11"/>
        <v>45</v>
      </c>
      <c r="M112" s="344">
        <f t="shared" si="12"/>
        <v>7</v>
      </c>
      <c r="N112" s="278">
        <f>'DO NOT CHANGE - BASE'!M94</f>
        <v>25</v>
      </c>
    </row>
    <row r="113" spans="2:15" ht="3.95" customHeight="1">
      <c r="B113" s="1"/>
      <c r="C113" s="1"/>
      <c r="D113" s="83"/>
    </row>
    <row r="114" spans="2:15" ht="66.95" customHeight="1">
      <c r="D114" s="143" t="s">
        <v>114</v>
      </c>
      <c r="E114" s="143" t="s">
        <v>115</v>
      </c>
      <c r="F114" s="231">
        <v>0.25</v>
      </c>
      <c r="G114" s="143" t="s">
        <v>115</v>
      </c>
      <c r="H114" s="231">
        <v>0.35</v>
      </c>
      <c r="I114" s="143" t="s">
        <v>115</v>
      </c>
      <c r="J114" s="231">
        <v>0.4</v>
      </c>
      <c r="L114" s="521" t="s">
        <v>247</v>
      </c>
      <c r="M114" s="521"/>
      <c r="N114" s="521"/>
      <c r="O114" s="288"/>
    </row>
    <row r="115" spans="2:15">
      <c r="N115" s="149"/>
      <c r="O115" s="142"/>
    </row>
  </sheetData>
  <sheetProtection algorithmName="SHA-512" hashValue="5BrTfbBmHn1f6siTgeHVTCQQwkKJpPkkvrCR8YXnmUTahxf720q6yY+CWGtSTtSpy1HciZeW2vUZGFDlg5ksBw==" saltValue="ialiT5WZ183udXbiI+KUoQ==" spinCount="100000" sheet="1" objects="1" scenarios="1"/>
  <sortState xmlns:xlrd2="http://schemas.microsoft.com/office/spreadsheetml/2017/richdata2" ref="D50:N52">
    <sortCondition ref="D50:D52"/>
  </sortState>
  <mergeCells count="40">
    <mergeCell ref="D3:M3"/>
    <mergeCell ref="G4:H4"/>
    <mergeCell ref="E6:F6"/>
    <mergeCell ref="G6:H6"/>
    <mergeCell ref="I6:J6"/>
    <mergeCell ref="L6:L8"/>
    <mergeCell ref="E7:F7"/>
    <mergeCell ref="G7:H7"/>
    <mergeCell ref="I7:J7"/>
    <mergeCell ref="E8:F8"/>
    <mergeCell ref="G8:H8"/>
    <mergeCell ref="I8:J8"/>
    <mergeCell ref="C76:C82"/>
    <mergeCell ref="C92:C100"/>
    <mergeCell ref="C83:C84"/>
    <mergeCell ref="L114:N114"/>
    <mergeCell ref="C11:C16"/>
    <mergeCell ref="C60:C62"/>
    <mergeCell ref="C17:C21"/>
    <mergeCell ref="C50:C52"/>
    <mergeCell ref="C22:C23"/>
    <mergeCell ref="C25:C32"/>
    <mergeCell ref="C33:C35"/>
    <mergeCell ref="C72:C74"/>
    <mergeCell ref="B10:B47"/>
    <mergeCell ref="C65:C71"/>
    <mergeCell ref="B49:B74"/>
    <mergeCell ref="B76:B90"/>
    <mergeCell ref="B92:B112"/>
    <mergeCell ref="C37:C42"/>
    <mergeCell ref="C63:C64"/>
    <mergeCell ref="C88:C90"/>
    <mergeCell ref="C45:C47"/>
    <mergeCell ref="C111:C112"/>
    <mergeCell ref="C85:C87"/>
    <mergeCell ref="C104:C107"/>
    <mergeCell ref="C55:C56"/>
    <mergeCell ref="C57:C59"/>
    <mergeCell ref="C108:C110"/>
    <mergeCell ref="C101:C10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3603E-2E6C-7D49-A900-777CDE387207}">
  <sheetPr>
    <tabColor rgb="FF00B050"/>
  </sheetPr>
  <dimension ref="A1:O114"/>
  <sheetViews>
    <sheetView showGridLines="0" zoomScale="130" zoomScaleNormal="130" workbookViewId="0">
      <pane xSplit="3" ySplit="8" topLeftCell="D9" activePane="bottomRight" state="frozen"/>
      <selection pane="bottomRight" activeCell="C3" sqref="C3:L3"/>
      <selection pane="bottomLeft" activeCell="A9" sqref="A9"/>
      <selection pane="topRight" activeCell="D1" sqref="D1"/>
    </sheetView>
  </sheetViews>
  <sheetFormatPr defaultColWidth="0" defaultRowHeight="15.75" zeroHeight="1"/>
  <cols>
    <col min="1" max="1" width="11" customWidth="1"/>
    <col min="2" max="2" width="5.875" customWidth="1"/>
    <col min="3" max="3" width="30.25" customWidth="1"/>
    <col min="4" max="4" width="9.875" style="1" customWidth="1"/>
    <col min="5" max="5" width="6" customWidth="1"/>
    <col min="6" max="6" width="10" style="1" customWidth="1"/>
    <col min="7" max="7" width="6" customWidth="1"/>
    <col min="8" max="8" width="9.875" style="1" customWidth="1"/>
    <col min="9" max="9" width="6" customWidth="1"/>
    <col min="10" max="10" width="10.875" hidden="1" customWidth="1"/>
    <col min="11" max="11" width="10.875" style="136" customWidth="1"/>
    <col min="12" max="12" width="0" style="1" hidden="1" customWidth="1"/>
    <col min="13" max="13" width="10.375" style="136" customWidth="1"/>
    <col min="14" max="14" width="11" customWidth="1"/>
    <col min="15" max="15" width="0" hidden="1" customWidth="1"/>
    <col min="16" max="16384" width="11" hidden="1"/>
  </cols>
  <sheetData>
    <row r="1" spans="2:13"/>
    <row r="2" spans="2:13"/>
    <row r="3" spans="2:13" ht="18.75">
      <c r="C3" s="523" t="s">
        <v>0</v>
      </c>
      <c r="D3" s="523"/>
      <c r="E3" s="523"/>
      <c r="F3" s="523"/>
      <c r="G3" s="523"/>
      <c r="H3" s="523"/>
      <c r="I3" s="523"/>
      <c r="J3" s="523"/>
      <c r="K3" s="523"/>
      <c r="L3" s="523"/>
    </row>
    <row r="4" spans="2:13">
      <c r="C4" s="1"/>
      <c r="E4" s="1"/>
      <c r="F4" s="524" t="s">
        <v>1</v>
      </c>
      <c r="G4" s="524"/>
      <c r="I4" s="2"/>
      <c r="J4" s="1"/>
    </row>
    <row r="5" spans="2:13">
      <c r="C5" s="1"/>
      <c r="E5" s="1"/>
      <c r="G5" s="1"/>
      <c r="I5" s="1"/>
      <c r="J5" s="1"/>
    </row>
    <row r="6" spans="2:13">
      <c r="C6" s="1"/>
      <c r="D6" s="525" t="s">
        <v>2</v>
      </c>
      <c r="E6" s="525"/>
      <c r="F6" s="525" t="s">
        <v>3</v>
      </c>
      <c r="G6" s="525"/>
      <c r="H6" s="526" t="s">
        <v>4</v>
      </c>
      <c r="I6" s="526"/>
      <c r="J6" s="3"/>
      <c r="K6" s="527" t="s">
        <v>5</v>
      </c>
    </row>
    <row r="7" spans="2:13" ht="16.5">
      <c r="C7" s="1"/>
      <c r="D7" s="528" t="s">
        <v>7</v>
      </c>
      <c r="E7" s="528"/>
      <c r="F7" s="528" t="s">
        <v>8</v>
      </c>
      <c r="G7" s="528"/>
      <c r="H7" s="528" t="s">
        <v>9</v>
      </c>
      <c r="I7" s="528"/>
      <c r="J7" s="3"/>
      <c r="K7" s="527"/>
      <c r="M7" s="137" t="s">
        <v>10</v>
      </c>
    </row>
    <row r="8" spans="2:13">
      <c r="C8" s="1"/>
      <c r="D8" s="522" t="s">
        <v>11</v>
      </c>
      <c r="E8" s="522"/>
      <c r="F8" s="522" t="s">
        <v>11</v>
      </c>
      <c r="G8" s="522"/>
      <c r="H8" s="522" t="s">
        <v>11</v>
      </c>
      <c r="I8" s="522"/>
      <c r="J8" s="3"/>
      <c r="K8" s="527"/>
      <c r="L8" s="138"/>
    </row>
    <row r="9" spans="2:13" ht="3.95" customHeight="1" thickBot="1"/>
    <row r="10" spans="2:13">
      <c r="B10" s="623" t="s">
        <v>283</v>
      </c>
      <c r="C10" s="240" t="s">
        <v>48</v>
      </c>
      <c r="D10" s="240">
        <f>Transparency!F31</f>
        <v>82</v>
      </c>
      <c r="E10" s="241"/>
      <c r="F10" s="240">
        <f>Accountability!F34</f>
        <v>12</v>
      </c>
      <c r="G10" s="241"/>
      <c r="H10" s="240">
        <f>Consistency!F27</f>
        <v>40</v>
      </c>
      <c r="I10" s="242"/>
      <c r="J10" s="238">
        <f t="shared" ref="J10:J40" si="0">ROUND((D10*$E$111)+(F10*$G$111)+(H10*$I$111),0)</f>
        <v>41</v>
      </c>
      <c r="K10" s="271">
        <f t="shared" ref="K10:K40" si="1">J10</f>
        <v>41</v>
      </c>
      <c r="L10" s="291">
        <f t="shared" ref="L10:L41" si="2">_xlfn.RANK.EQ(K10,$K$10:$K$109,0)</f>
        <v>35</v>
      </c>
      <c r="M10" s="275">
        <f>'DO NOT CHANGE - BASE'!M10</f>
        <v>35</v>
      </c>
    </row>
    <row r="11" spans="2:13">
      <c r="B11" s="624"/>
      <c r="C11" s="257" t="s">
        <v>35</v>
      </c>
      <c r="D11" s="253">
        <f>Transparency!H31</f>
        <v>81</v>
      </c>
      <c r="E11" s="254"/>
      <c r="F11" s="253">
        <f>Accountability!H34</f>
        <v>47</v>
      </c>
      <c r="G11" s="254"/>
      <c r="H11" s="253">
        <f>Consistency!H27</f>
        <v>25</v>
      </c>
      <c r="I11" s="255"/>
      <c r="J11" s="254">
        <f t="shared" si="0"/>
        <v>47</v>
      </c>
      <c r="K11" s="272">
        <f t="shared" si="1"/>
        <v>47</v>
      </c>
      <c r="L11" s="321">
        <f t="shared" si="2"/>
        <v>19</v>
      </c>
      <c r="M11" s="276">
        <f>'DO NOT CHANGE - BASE'!M11</f>
        <v>22</v>
      </c>
    </row>
    <row r="12" spans="2:13">
      <c r="B12" s="624"/>
      <c r="C12" s="246" t="s">
        <v>23</v>
      </c>
      <c r="D12" s="239">
        <f>Transparency!J31</f>
        <v>65</v>
      </c>
      <c r="E12" s="238"/>
      <c r="F12" s="239">
        <f>Accountability!J34</f>
        <v>42</v>
      </c>
      <c r="G12" s="238"/>
      <c r="H12" s="239">
        <f>Consistency!J27</f>
        <v>60</v>
      </c>
      <c r="I12" s="243"/>
      <c r="J12" s="238">
        <f t="shared" si="0"/>
        <v>55</v>
      </c>
      <c r="K12" s="273">
        <f t="shared" si="1"/>
        <v>55</v>
      </c>
      <c r="L12" s="292">
        <f t="shared" si="2"/>
        <v>10</v>
      </c>
      <c r="M12" s="277">
        <f>'DO NOT CHANGE - BASE'!M12</f>
        <v>10</v>
      </c>
    </row>
    <row r="13" spans="2:13">
      <c r="B13" s="624"/>
      <c r="C13" s="258" t="s">
        <v>18</v>
      </c>
      <c r="D13" s="253">
        <f>Transparency!L31</f>
        <v>72</v>
      </c>
      <c r="E13" s="254"/>
      <c r="F13" s="253">
        <f>Accountability!L34</f>
        <v>36</v>
      </c>
      <c r="G13" s="254"/>
      <c r="H13" s="253">
        <f>Consistency!L27</f>
        <v>75</v>
      </c>
      <c r="I13" s="255"/>
      <c r="J13" s="254">
        <f t="shared" si="0"/>
        <v>61</v>
      </c>
      <c r="K13" s="272">
        <f t="shared" si="1"/>
        <v>61</v>
      </c>
      <c r="L13" s="321">
        <f t="shared" si="2"/>
        <v>5</v>
      </c>
      <c r="M13" s="276">
        <f>'DO NOT CHANGE - BASE'!M13</f>
        <v>5</v>
      </c>
    </row>
    <row r="14" spans="2:13">
      <c r="B14" s="624"/>
      <c r="C14" s="244" t="s">
        <v>40</v>
      </c>
      <c r="D14" s="239">
        <f>Transparency!N31</f>
        <v>67</v>
      </c>
      <c r="E14" s="238"/>
      <c r="F14" s="239">
        <f>Accountability!N34</f>
        <v>20</v>
      </c>
      <c r="G14" s="238"/>
      <c r="H14" s="239">
        <f>Consistency!N27</f>
        <v>50</v>
      </c>
      <c r="I14" s="243"/>
      <c r="J14" s="238">
        <f t="shared" si="0"/>
        <v>44</v>
      </c>
      <c r="K14" s="273">
        <f t="shared" si="1"/>
        <v>44</v>
      </c>
      <c r="L14" s="292">
        <f t="shared" si="2"/>
        <v>26</v>
      </c>
      <c r="M14" s="277">
        <f>'DO NOT CHANGE - BASE'!M14</f>
        <v>27</v>
      </c>
    </row>
    <row r="15" spans="2:13">
      <c r="B15" s="624"/>
      <c r="C15" s="253" t="s">
        <v>39</v>
      </c>
      <c r="D15" s="253">
        <f>Transparency!P31</f>
        <v>55</v>
      </c>
      <c r="E15" s="254"/>
      <c r="F15" s="253">
        <f>Accountability!P34</f>
        <v>29</v>
      </c>
      <c r="G15" s="254"/>
      <c r="H15" s="253">
        <f>Consistency!P27</f>
        <v>50</v>
      </c>
      <c r="I15" s="255"/>
      <c r="J15" s="254">
        <f t="shared" si="0"/>
        <v>44</v>
      </c>
      <c r="K15" s="272">
        <f t="shared" si="1"/>
        <v>44</v>
      </c>
      <c r="L15" s="321">
        <f t="shared" si="2"/>
        <v>26</v>
      </c>
      <c r="M15" s="276">
        <f>'DO NOT CHANGE - BASE'!M15</f>
        <v>26</v>
      </c>
    </row>
    <row r="16" spans="2:13">
      <c r="B16" s="624"/>
      <c r="C16" s="239" t="s">
        <v>103</v>
      </c>
      <c r="D16" s="239">
        <f>Transparency!T31</f>
        <v>32</v>
      </c>
      <c r="E16" s="238"/>
      <c r="F16" s="239">
        <f>Accountability!T34</f>
        <v>15</v>
      </c>
      <c r="G16" s="238"/>
      <c r="H16" s="239">
        <f>Consistency!T27</f>
        <v>15</v>
      </c>
      <c r="I16" s="243"/>
      <c r="J16" s="238">
        <f t="shared" si="0"/>
        <v>19</v>
      </c>
      <c r="K16" s="273">
        <f t="shared" si="1"/>
        <v>19</v>
      </c>
      <c r="L16" s="292">
        <f t="shared" si="2"/>
        <v>90</v>
      </c>
      <c r="M16" s="277">
        <f>'DO NOT CHANGE - BASE'!M17</f>
        <v>90</v>
      </c>
    </row>
    <row r="17" spans="2:13">
      <c r="B17" s="624"/>
      <c r="C17" s="253" t="s">
        <v>107</v>
      </c>
      <c r="D17" s="253">
        <f>Transparency!X31</f>
        <v>22</v>
      </c>
      <c r="E17" s="254"/>
      <c r="F17" s="253">
        <f>Accountability!X34</f>
        <v>10</v>
      </c>
      <c r="G17" s="254"/>
      <c r="H17" s="253">
        <f>Consistency!X27</f>
        <v>15</v>
      </c>
      <c r="I17" s="255"/>
      <c r="J17" s="254">
        <f t="shared" si="0"/>
        <v>15</v>
      </c>
      <c r="K17" s="272">
        <f t="shared" si="1"/>
        <v>15</v>
      </c>
      <c r="L17" s="321">
        <f t="shared" si="2"/>
        <v>94</v>
      </c>
      <c r="M17" s="276">
        <f>'DO NOT CHANGE - BASE'!M19</f>
        <v>94</v>
      </c>
    </row>
    <row r="18" spans="2:13">
      <c r="B18" s="624"/>
      <c r="C18" s="239" t="s">
        <v>77</v>
      </c>
      <c r="D18" s="239">
        <f>Transparency!Z31</f>
        <v>47</v>
      </c>
      <c r="E18" s="238"/>
      <c r="F18" s="239">
        <f>Accountability!Z34</f>
        <v>10</v>
      </c>
      <c r="G18" s="238"/>
      <c r="H18" s="239">
        <f>Consistency!Z27</f>
        <v>40</v>
      </c>
      <c r="I18" s="243"/>
      <c r="J18" s="238">
        <f t="shared" si="0"/>
        <v>31</v>
      </c>
      <c r="K18" s="273">
        <f t="shared" si="1"/>
        <v>31</v>
      </c>
      <c r="L18" s="292">
        <f t="shared" si="2"/>
        <v>63</v>
      </c>
      <c r="M18" s="277">
        <f>'DO NOT CHANGE - BASE'!M20</f>
        <v>64</v>
      </c>
    </row>
    <row r="19" spans="2:13">
      <c r="B19" s="624"/>
      <c r="C19" s="253" t="s">
        <v>31</v>
      </c>
      <c r="D19" s="253">
        <f>Transparency!AB31</f>
        <v>57</v>
      </c>
      <c r="E19" s="254"/>
      <c r="F19" s="253">
        <f>Accountability!AB34</f>
        <v>45</v>
      </c>
      <c r="G19" s="254"/>
      <c r="H19" s="253">
        <f>Consistency!AB27</f>
        <v>45</v>
      </c>
      <c r="I19" s="255"/>
      <c r="J19" s="254">
        <f t="shared" si="0"/>
        <v>48</v>
      </c>
      <c r="K19" s="272">
        <f t="shared" si="1"/>
        <v>48</v>
      </c>
      <c r="L19" s="321">
        <f t="shared" si="2"/>
        <v>18</v>
      </c>
      <c r="M19" s="276">
        <f>'DO NOT CHANGE - BASE'!M21</f>
        <v>18</v>
      </c>
    </row>
    <row r="20" spans="2:13">
      <c r="B20" s="624"/>
      <c r="C20" s="245" t="s">
        <v>34</v>
      </c>
      <c r="D20" s="239">
        <f>Transparency!AD31</f>
        <v>67</v>
      </c>
      <c r="E20" s="238"/>
      <c r="F20" s="239">
        <f>Accountability!AD34</f>
        <v>59</v>
      </c>
      <c r="G20" s="238"/>
      <c r="H20" s="239">
        <f>Consistency!AD27</f>
        <v>25</v>
      </c>
      <c r="I20" s="243"/>
      <c r="J20" s="238">
        <f t="shared" si="0"/>
        <v>47</v>
      </c>
      <c r="K20" s="273">
        <f t="shared" si="1"/>
        <v>47</v>
      </c>
      <c r="L20" s="292">
        <f t="shared" si="2"/>
        <v>19</v>
      </c>
      <c r="M20" s="277">
        <f>'DO NOT CHANGE - BASE'!M22</f>
        <v>21</v>
      </c>
    </row>
    <row r="21" spans="2:13">
      <c r="B21" s="624"/>
      <c r="C21" s="256" t="s">
        <v>63</v>
      </c>
      <c r="D21" s="253">
        <f>Transparency!AF31</f>
        <v>49</v>
      </c>
      <c r="E21" s="254"/>
      <c r="F21" s="253">
        <f>Accountability!AF34</f>
        <v>18</v>
      </c>
      <c r="G21" s="254"/>
      <c r="H21" s="253">
        <f>Consistency!AF27</f>
        <v>40</v>
      </c>
      <c r="I21" s="255"/>
      <c r="J21" s="254">
        <f t="shared" si="0"/>
        <v>35</v>
      </c>
      <c r="K21" s="272">
        <f t="shared" si="1"/>
        <v>35</v>
      </c>
      <c r="L21" s="321">
        <f t="shared" si="2"/>
        <v>50</v>
      </c>
      <c r="M21" s="276">
        <f>'DO NOT CHANGE - BASE'!M23</f>
        <v>50</v>
      </c>
    </row>
    <row r="22" spans="2:13" ht="17.100000000000001" customHeight="1">
      <c r="B22" s="624"/>
      <c r="C22" s="476" t="s">
        <v>87</v>
      </c>
      <c r="D22" s="477">
        <f>Transparency!AJ31</f>
        <v>48</v>
      </c>
      <c r="E22" s="478"/>
      <c r="F22" s="477">
        <f>Accountability!AJ34</f>
        <v>10</v>
      </c>
      <c r="G22" s="478"/>
      <c r="H22" s="477">
        <f>Consistency!AJ27</f>
        <v>30</v>
      </c>
      <c r="I22" s="479"/>
      <c r="J22" s="478">
        <f t="shared" si="0"/>
        <v>28</v>
      </c>
      <c r="K22" s="480">
        <f t="shared" si="1"/>
        <v>28</v>
      </c>
      <c r="L22" s="481">
        <f t="shared" si="2"/>
        <v>74</v>
      </c>
      <c r="M22" s="482">
        <f>'DO NOT CHANGE - BASE'!M25</f>
        <v>74</v>
      </c>
    </row>
    <row r="23" spans="2:13">
      <c r="B23" s="624"/>
      <c r="C23" s="495" t="s">
        <v>109</v>
      </c>
      <c r="D23" s="496">
        <f>Transparency!AP31</f>
        <v>7</v>
      </c>
      <c r="E23" s="497"/>
      <c r="F23" s="496">
        <f>Accountability!AP34</f>
        <v>9</v>
      </c>
      <c r="G23" s="497"/>
      <c r="H23" s="496">
        <f>Consistency!AP27</f>
        <v>20</v>
      </c>
      <c r="I23" s="498"/>
      <c r="J23" s="497">
        <f t="shared" si="0"/>
        <v>13</v>
      </c>
      <c r="K23" s="499">
        <f t="shared" si="1"/>
        <v>13</v>
      </c>
      <c r="L23" s="500">
        <f t="shared" si="2"/>
        <v>96</v>
      </c>
      <c r="M23" s="501">
        <f>'DO NOT CHANGE - BASE'!M28</f>
        <v>96</v>
      </c>
    </row>
    <row r="24" spans="2:13">
      <c r="B24" s="624"/>
      <c r="C24" s="483" t="s">
        <v>70</v>
      </c>
      <c r="D24" s="477">
        <f>Transparency!AR31</f>
        <v>49</v>
      </c>
      <c r="E24" s="478"/>
      <c r="F24" s="477">
        <f>Accountability!AR34</f>
        <v>17</v>
      </c>
      <c r="G24" s="478"/>
      <c r="H24" s="477">
        <f>Consistency!AR27</f>
        <v>40</v>
      </c>
      <c r="I24" s="479"/>
      <c r="J24" s="478">
        <f t="shared" si="0"/>
        <v>34</v>
      </c>
      <c r="K24" s="480">
        <f t="shared" si="1"/>
        <v>34</v>
      </c>
      <c r="L24" s="481">
        <f t="shared" si="2"/>
        <v>56</v>
      </c>
      <c r="M24" s="482">
        <f>'DO NOT CHANGE - BASE'!M29</f>
        <v>57</v>
      </c>
    </row>
    <row r="25" spans="2:13">
      <c r="B25" s="624"/>
      <c r="C25" s="502" t="s">
        <v>104</v>
      </c>
      <c r="D25" s="496">
        <f>Transparency!AT31</f>
        <v>22</v>
      </c>
      <c r="E25" s="497"/>
      <c r="F25" s="496">
        <f>Accountability!AT34</f>
        <v>7</v>
      </c>
      <c r="G25" s="497"/>
      <c r="H25" s="496">
        <f>Consistency!AT27</f>
        <v>25</v>
      </c>
      <c r="I25" s="498"/>
      <c r="J25" s="497">
        <f t="shared" si="0"/>
        <v>18</v>
      </c>
      <c r="K25" s="499">
        <f t="shared" si="1"/>
        <v>18</v>
      </c>
      <c r="L25" s="500">
        <f t="shared" si="2"/>
        <v>91</v>
      </c>
      <c r="M25" s="501">
        <f>'DO NOT CHANGE - BASE'!M30</f>
        <v>91</v>
      </c>
    </row>
    <row r="26" spans="2:13">
      <c r="B26" s="624"/>
      <c r="C26" s="483" t="s">
        <v>59</v>
      </c>
      <c r="D26" s="477">
        <f>Transparency!AV31</f>
        <v>67</v>
      </c>
      <c r="E26" s="478"/>
      <c r="F26" s="477">
        <f>Accountability!AV34</f>
        <v>4</v>
      </c>
      <c r="G26" s="478"/>
      <c r="H26" s="477">
        <f>Consistency!AV27</f>
        <v>45</v>
      </c>
      <c r="I26" s="479"/>
      <c r="J26" s="478">
        <f t="shared" si="0"/>
        <v>36</v>
      </c>
      <c r="K26" s="480">
        <f t="shared" si="1"/>
        <v>36</v>
      </c>
      <c r="L26" s="481">
        <f t="shared" si="2"/>
        <v>46</v>
      </c>
      <c r="M26" s="482">
        <f>'DO NOT CHANGE - BASE'!M31</f>
        <v>46</v>
      </c>
    </row>
    <row r="27" spans="2:13" ht="15.95" customHeight="1">
      <c r="B27" s="624"/>
      <c r="C27" s="502" t="s">
        <v>30</v>
      </c>
      <c r="D27" s="496">
        <f>Transparency!AX31</f>
        <v>80</v>
      </c>
      <c r="E27" s="497"/>
      <c r="F27" s="496">
        <f>Accountability!AX34</f>
        <v>32</v>
      </c>
      <c r="G27" s="497"/>
      <c r="H27" s="496">
        <f>Consistency!AX27</f>
        <v>50</v>
      </c>
      <c r="I27" s="498"/>
      <c r="J27" s="497">
        <f t="shared" si="0"/>
        <v>51</v>
      </c>
      <c r="K27" s="499">
        <f t="shared" si="1"/>
        <v>51</v>
      </c>
      <c r="L27" s="500">
        <f t="shared" si="2"/>
        <v>17</v>
      </c>
      <c r="M27" s="501">
        <f>'DO NOT CHANGE - BASE'!M32</f>
        <v>17</v>
      </c>
    </row>
    <row r="28" spans="2:13">
      <c r="B28" s="624"/>
      <c r="C28" s="484" t="s">
        <v>97</v>
      </c>
      <c r="D28" s="477">
        <f>Transparency!BD31</f>
        <v>50</v>
      </c>
      <c r="E28" s="478"/>
      <c r="F28" s="477">
        <f>Accountability!BD34</f>
        <v>22</v>
      </c>
      <c r="G28" s="478"/>
      <c r="H28" s="477">
        <f>Consistency!BD27</f>
        <v>10</v>
      </c>
      <c r="I28" s="479"/>
      <c r="J28" s="478">
        <f t="shared" si="0"/>
        <v>24</v>
      </c>
      <c r="K28" s="480">
        <f t="shared" si="1"/>
        <v>24</v>
      </c>
      <c r="L28" s="481">
        <f t="shared" si="2"/>
        <v>82</v>
      </c>
      <c r="M28" s="482">
        <f>'DO NOT CHANGE - BASE'!M35</f>
        <v>84</v>
      </c>
    </row>
    <row r="29" spans="2:13">
      <c r="B29" s="624"/>
      <c r="C29" s="495" t="s">
        <v>94</v>
      </c>
      <c r="D29" s="496">
        <f>Transparency!BL31</f>
        <v>32</v>
      </c>
      <c r="E29" s="497"/>
      <c r="F29" s="496">
        <f>Accountability!BL34</f>
        <v>15</v>
      </c>
      <c r="G29" s="497"/>
      <c r="H29" s="496">
        <f>Consistency!BL27</f>
        <v>30</v>
      </c>
      <c r="I29" s="498"/>
      <c r="J29" s="497">
        <f t="shared" si="0"/>
        <v>25</v>
      </c>
      <c r="K29" s="499">
        <f t="shared" si="1"/>
        <v>25</v>
      </c>
      <c r="L29" s="500">
        <f t="shared" si="2"/>
        <v>81</v>
      </c>
      <c r="M29" s="501">
        <f>'DO NOT CHANGE - BASE'!M37</f>
        <v>81</v>
      </c>
    </row>
    <row r="30" spans="2:13">
      <c r="B30" s="624"/>
      <c r="C30" s="484" t="s">
        <v>55</v>
      </c>
      <c r="D30" s="477">
        <f>Transparency!BH31</f>
        <v>45</v>
      </c>
      <c r="E30" s="478"/>
      <c r="F30" s="477">
        <f>Accountability!BH34</f>
        <v>47</v>
      </c>
      <c r="G30" s="478"/>
      <c r="H30" s="477">
        <f>Consistency!BH27</f>
        <v>25</v>
      </c>
      <c r="I30" s="479"/>
      <c r="J30" s="478">
        <f t="shared" si="0"/>
        <v>38</v>
      </c>
      <c r="K30" s="480">
        <f t="shared" si="1"/>
        <v>38</v>
      </c>
      <c r="L30" s="481">
        <f t="shared" si="2"/>
        <v>40</v>
      </c>
      <c r="M30" s="482">
        <f>'DO NOT CHANGE - BASE'!M38</f>
        <v>42</v>
      </c>
    </row>
    <row r="31" spans="2:13">
      <c r="B31" s="624"/>
      <c r="C31" s="496" t="s">
        <v>44</v>
      </c>
      <c r="D31" s="496">
        <f>Transparency!BP31</f>
        <v>52</v>
      </c>
      <c r="E31" s="497"/>
      <c r="F31" s="496">
        <f>Accountability!BP34</f>
        <v>17</v>
      </c>
      <c r="G31" s="497"/>
      <c r="H31" s="496">
        <f>Consistency!BP27</f>
        <v>60</v>
      </c>
      <c r="I31" s="498"/>
      <c r="J31" s="497">
        <f t="shared" si="0"/>
        <v>43</v>
      </c>
      <c r="K31" s="499">
        <f t="shared" si="1"/>
        <v>43</v>
      </c>
      <c r="L31" s="500">
        <f t="shared" si="2"/>
        <v>31</v>
      </c>
      <c r="M31" s="501">
        <f>'DO NOT CHANGE - BASE'!M41</f>
        <v>31</v>
      </c>
    </row>
    <row r="32" spans="2:13">
      <c r="B32" s="624"/>
      <c r="C32" s="477" t="s">
        <v>19</v>
      </c>
      <c r="D32" s="477">
        <f>Transparency!BR31</f>
        <v>92</v>
      </c>
      <c r="E32" s="478"/>
      <c r="F32" s="477">
        <f>Accountability!BR34</f>
        <v>33</v>
      </c>
      <c r="G32" s="478"/>
      <c r="H32" s="477">
        <f>Consistency!BR27</f>
        <v>65</v>
      </c>
      <c r="I32" s="479"/>
      <c r="J32" s="478">
        <f t="shared" si="0"/>
        <v>61</v>
      </c>
      <c r="K32" s="480">
        <f t="shared" si="1"/>
        <v>61</v>
      </c>
      <c r="L32" s="481">
        <f t="shared" si="2"/>
        <v>5</v>
      </c>
      <c r="M32" s="482">
        <f>'DO NOT CHANGE - BASE'!M42</f>
        <v>6</v>
      </c>
    </row>
    <row r="33" spans="2:13">
      <c r="B33" s="624"/>
      <c r="C33" s="495" t="s">
        <v>47</v>
      </c>
      <c r="D33" s="496">
        <f>Transparency!BT31</f>
        <v>34</v>
      </c>
      <c r="E33" s="497"/>
      <c r="F33" s="496">
        <f>Accountability!BT34</f>
        <v>32</v>
      </c>
      <c r="G33" s="497"/>
      <c r="H33" s="496">
        <f>Consistency!BT27</f>
        <v>55</v>
      </c>
      <c r="I33" s="498"/>
      <c r="J33" s="497">
        <f t="shared" si="0"/>
        <v>42</v>
      </c>
      <c r="K33" s="499">
        <f t="shared" si="1"/>
        <v>42</v>
      </c>
      <c r="L33" s="500">
        <f t="shared" si="2"/>
        <v>34</v>
      </c>
      <c r="M33" s="501">
        <f>'DO NOT CHANGE - BASE'!M43</f>
        <v>34</v>
      </c>
    </row>
    <row r="34" spans="2:13">
      <c r="B34" s="624"/>
      <c r="C34" s="485" t="s">
        <v>22</v>
      </c>
      <c r="D34" s="477">
        <f>Transparency!BV31</f>
        <v>95</v>
      </c>
      <c r="E34" s="478"/>
      <c r="F34" s="477">
        <f>Accountability!BV34</f>
        <v>35</v>
      </c>
      <c r="G34" s="478"/>
      <c r="H34" s="477">
        <f>Consistency!BV27</f>
        <v>55</v>
      </c>
      <c r="I34" s="479"/>
      <c r="J34" s="478">
        <f t="shared" si="0"/>
        <v>58</v>
      </c>
      <c r="K34" s="480">
        <f t="shared" si="1"/>
        <v>58</v>
      </c>
      <c r="L34" s="481">
        <f t="shared" si="2"/>
        <v>9</v>
      </c>
      <c r="M34" s="482">
        <f>'DO NOT CHANGE - BASE'!M44</f>
        <v>9</v>
      </c>
    </row>
    <row r="35" spans="2:13">
      <c r="B35" s="624"/>
      <c r="C35" s="503" t="s">
        <v>93</v>
      </c>
      <c r="D35" s="496">
        <f>Transparency!BX31</f>
        <v>58</v>
      </c>
      <c r="E35" s="497"/>
      <c r="F35" s="496">
        <f>Accountability!BX34</f>
        <v>9</v>
      </c>
      <c r="G35" s="497"/>
      <c r="H35" s="496">
        <f>Consistency!BX27</f>
        <v>20</v>
      </c>
      <c r="I35" s="498"/>
      <c r="J35" s="497">
        <f t="shared" si="0"/>
        <v>26</v>
      </c>
      <c r="K35" s="499">
        <f t="shared" si="1"/>
        <v>26</v>
      </c>
      <c r="L35" s="500">
        <f t="shared" si="2"/>
        <v>77</v>
      </c>
      <c r="M35" s="501">
        <f>'DO NOT CHANGE - BASE'!M45</f>
        <v>80</v>
      </c>
    </row>
    <row r="36" spans="2:13">
      <c r="B36" s="624"/>
      <c r="C36" s="485" t="s">
        <v>57</v>
      </c>
      <c r="D36" s="477">
        <f>Transparency!CD31</f>
        <v>50</v>
      </c>
      <c r="E36" s="478"/>
      <c r="F36" s="477">
        <f>Accountability!CD34</f>
        <v>36</v>
      </c>
      <c r="G36" s="478"/>
      <c r="H36" s="477">
        <f>Consistency!CD27</f>
        <v>30</v>
      </c>
      <c r="I36" s="479"/>
      <c r="J36" s="478">
        <f t="shared" si="0"/>
        <v>37</v>
      </c>
      <c r="K36" s="480">
        <f t="shared" si="1"/>
        <v>37</v>
      </c>
      <c r="L36" s="481">
        <f t="shared" si="2"/>
        <v>44</v>
      </c>
      <c r="M36" s="482">
        <f>'DO NOT CHANGE - BASE'!M48</f>
        <v>44</v>
      </c>
    </row>
    <row r="37" spans="2:13">
      <c r="B37" s="624"/>
      <c r="C37" s="503" t="s">
        <v>25</v>
      </c>
      <c r="D37" s="496">
        <f>Transparency!CF31</f>
        <v>87</v>
      </c>
      <c r="E37" s="497"/>
      <c r="F37" s="496">
        <f>Accountability!CF34</f>
        <v>34</v>
      </c>
      <c r="G37" s="497"/>
      <c r="H37" s="496">
        <f>Consistency!CF27</f>
        <v>50</v>
      </c>
      <c r="I37" s="498"/>
      <c r="J37" s="497">
        <f t="shared" si="0"/>
        <v>54</v>
      </c>
      <c r="K37" s="499">
        <f t="shared" si="1"/>
        <v>54</v>
      </c>
      <c r="L37" s="500">
        <f t="shared" si="2"/>
        <v>12</v>
      </c>
      <c r="M37" s="501">
        <f>'DO NOT CHANGE - BASE'!M49</f>
        <v>12</v>
      </c>
    </row>
    <row r="38" spans="2:13">
      <c r="B38" s="624"/>
      <c r="C38" s="485" t="s">
        <v>60</v>
      </c>
      <c r="D38" s="477">
        <f>Transparency!CH31</f>
        <v>67</v>
      </c>
      <c r="E38" s="478"/>
      <c r="F38" s="477">
        <f>Accountability!CH34</f>
        <v>15</v>
      </c>
      <c r="G38" s="478"/>
      <c r="H38" s="477">
        <f>Consistency!CH27</f>
        <v>35</v>
      </c>
      <c r="I38" s="479"/>
      <c r="J38" s="478">
        <f t="shared" si="0"/>
        <v>36</v>
      </c>
      <c r="K38" s="480">
        <f t="shared" si="1"/>
        <v>36</v>
      </c>
      <c r="L38" s="481">
        <f t="shared" si="2"/>
        <v>46</v>
      </c>
      <c r="M38" s="482">
        <f>'DO NOT CHANGE - BASE'!M50</f>
        <v>47</v>
      </c>
    </row>
    <row r="39" spans="2:13">
      <c r="B39" s="624"/>
      <c r="C39" s="503" t="s">
        <v>100</v>
      </c>
      <c r="D39" s="496">
        <f>Transparency!CL31</f>
        <v>27</v>
      </c>
      <c r="E39" s="497"/>
      <c r="F39" s="496">
        <f>Accountability!CL34</f>
        <v>15</v>
      </c>
      <c r="G39" s="497"/>
      <c r="H39" s="496">
        <f>Consistency!CL27</f>
        <v>25</v>
      </c>
      <c r="I39" s="498"/>
      <c r="J39" s="497">
        <f t="shared" si="0"/>
        <v>22</v>
      </c>
      <c r="K39" s="499">
        <f t="shared" si="1"/>
        <v>22</v>
      </c>
      <c r="L39" s="500">
        <f t="shared" si="2"/>
        <v>87</v>
      </c>
      <c r="M39" s="501">
        <f>'DO NOT CHANGE - BASE'!M52</f>
        <v>87</v>
      </c>
    </row>
    <row r="40" spans="2:13">
      <c r="B40" s="624"/>
      <c r="C40" s="485" t="s">
        <v>72</v>
      </c>
      <c r="D40" s="477">
        <f>Transparency!CP31</f>
        <v>45</v>
      </c>
      <c r="E40" s="478"/>
      <c r="F40" s="477">
        <f>Accountability!CP34</f>
        <v>21</v>
      </c>
      <c r="G40" s="478"/>
      <c r="H40" s="477">
        <f>Consistency!CP27</f>
        <v>35</v>
      </c>
      <c r="I40" s="479"/>
      <c r="J40" s="478">
        <f t="shared" si="0"/>
        <v>33</v>
      </c>
      <c r="K40" s="480">
        <f t="shared" si="1"/>
        <v>33</v>
      </c>
      <c r="L40" s="481">
        <f t="shared" si="2"/>
        <v>59</v>
      </c>
      <c r="M40" s="482">
        <f>'DO NOT CHANGE - BASE'!M54</f>
        <v>59</v>
      </c>
    </row>
    <row r="41" spans="2:13">
      <c r="B41" s="624"/>
      <c r="C41" s="503" t="s">
        <v>67</v>
      </c>
      <c r="D41" s="496">
        <f>Transparency!CT31</f>
        <v>65</v>
      </c>
      <c r="E41" s="497"/>
      <c r="F41" s="496">
        <f>Accountability!CT34</f>
        <v>24</v>
      </c>
      <c r="G41" s="497"/>
      <c r="H41" s="496">
        <f>Consistency!CT27</f>
        <v>25</v>
      </c>
      <c r="I41" s="498"/>
      <c r="J41" s="497">
        <f t="shared" ref="J41:J72" si="3">ROUND((D41*$E$111)+(F41*$G$111)+(H41*$I$111),0)</f>
        <v>35</v>
      </c>
      <c r="K41" s="499">
        <f t="shared" ref="K41:K72" si="4">J41</f>
        <v>35</v>
      </c>
      <c r="L41" s="500">
        <f t="shared" si="2"/>
        <v>50</v>
      </c>
      <c r="M41" s="501">
        <f>'DO NOT CHANGE - BASE'!M56</f>
        <v>54</v>
      </c>
    </row>
    <row r="42" spans="2:13">
      <c r="B42" s="624"/>
      <c r="C42" s="486" t="s">
        <v>96</v>
      </c>
      <c r="D42" s="477">
        <f>Transparency!CX31</f>
        <v>32</v>
      </c>
      <c r="E42" s="478"/>
      <c r="F42" s="477">
        <f>Accountability!CX34</f>
        <v>17</v>
      </c>
      <c r="G42" s="478"/>
      <c r="H42" s="477">
        <f>Consistency!CX27</f>
        <v>25</v>
      </c>
      <c r="I42" s="479"/>
      <c r="J42" s="478">
        <f t="shared" si="3"/>
        <v>24</v>
      </c>
      <c r="K42" s="480">
        <f t="shared" si="4"/>
        <v>24</v>
      </c>
      <c r="L42" s="481">
        <f t="shared" ref="L42:L73" si="5">_xlfn.RANK.EQ(K42,$K$10:$K$109,0)</f>
        <v>82</v>
      </c>
      <c r="M42" s="482">
        <f>'DO NOT CHANGE - BASE'!M58</f>
        <v>83</v>
      </c>
    </row>
    <row r="43" spans="2:13">
      <c r="B43" s="624"/>
      <c r="C43" s="495" t="s">
        <v>54</v>
      </c>
      <c r="D43" s="496">
        <f>Transparency!DB31</f>
        <v>48</v>
      </c>
      <c r="E43" s="497"/>
      <c r="F43" s="496">
        <f>Accountability!DB34</f>
        <v>39</v>
      </c>
      <c r="G43" s="497"/>
      <c r="H43" s="496">
        <f>Consistency!DB27</f>
        <v>30</v>
      </c>
      <c r="I43" s="498"/>
      <c r="J43" s="497">
        <f t="shared" si="3"/>
        <v>38</v>
      </c>
      <c r="K43" s="499">
        <f t="shared" si="4"/>
        <v>38</v>
      </c>
      <c r="L43" s="500">
        <f t="shared" si="5"/>
        <v>40</v>
      </c>
      <c r="M43" s="501">
        <f>'DO NOT CHANGE - BASE'!M60</f>
        <v>41</v>
      </c>
    </row>
    <row r="44" spans="2:13">
      <c r="B44" s="624"/>
      <c r="C44" s="476" t="s">
        <v>65</v>
      </c>
      <c r="D44" s="477">
        <f>Transparency!DF31</f>
        <v>67</v>
      </c>
      <c r="E44" s="478"/>
      <c r="F44" s="477">
        <f>Accountability!DF34</f>
        <v>17</v>
      </c>
      <c r="G44" s="478"/>
      <c r="H44" s="477">
        <f>Consistency!DF27</f>
        <v>30</v>
      </c>
      <c r="I44" s="479"/>
      <c r="J44" s="478">
        <f t="shared" si="3"/>
        <v>35</v>
      </c>
      <c r="K44" s="480">
        <f t="shared" si="4"/>
        <v>35</v>
      </c>
      <c r="L44" s="481">
        <f t="shared" si="5"/>
        <v>50</v>
      </c>
      <c r="M44" s="482">
        <f>'DO NOT CHANGE - BASE'!M62</f>
        <v>52</v>
      </c>
    </row>
    <row r="45" spans="2:13">
      <c r="B45" s="624"/>
      <c r="C45" s="495" t="s">
        <v>90</v>
      </c>
      <c r="D45" s="496">
        <f>Transparency!DL31</f>
        <v>32</v>
      </c>
      <c r="E45" s="497"/>
      <c r="F45" s="496">
        <f>Accountability!DL34</f>
        <v>0</v>
      </c>
      <c r="G45" s="497"/>
      <c r="H45" s="496">
        <f>Consistency!DL27</f>
        <v>45</v>
      </c>
      <c r="I45" s="498"/>
      <c r="J45" s="497">
        <f t="shared" si="3"/>
        <v>26</v>
      </c>
      <c r="K45" s="499">
        <f t="shared" si="4"/>
        <v>26</v>
      </c>
      <c r="L45" s="500">
        <f t="shared" si="5"/>
        <v>77</v>
      </c>
      <c r="M45" s="501">
        <f>'DO NOT CHANGE - BASE'!M65</f>
        <v>77</v>
      </c>
    </row>
    <row r="46" spans="2:13">
      <c r="B46" s="624"/>
      <c r="C46" s="476" t="s">
        <v>71</v>
      </c>
      <c r="D46" s="477">
        <f>Transparency!DN31</f>
        <v>60</v>
      </c>
      <c r="E46" s="478"/>
      <c r="F46" s="477">
        <f>Accountability!DN34</f>
        <v>19</v>
      </c>
      <c r="G46" s="478"/>
      <c r="H46" s="477">
        <f>Consistency!DN27</f>
        <v>30</v>
      </c>
      <c r="I46" s="479"/>
      <c r="J46" s="478">
        <f t="shared" si="3"/>
        <v>34</v>
      </c>
      <c r="K46" s="480">
        <f t="shared" si="4"/>
        <v>34</v>
      </c>
      <c r="L46" s="481">
        <f t="shared" si="5"/>
        <v>56</v>
      </c>
      <c r="M46" s="482">
        <f>'DO NOT CHANGE - BASE'!M66</f>
        <v>58</v>
      </c>
    </row>
    <row r="47" spans="2:13">
      <c r="B47" s="624"/>
      <c r="C47" s="495" t="s">
        <v>113</v>
      </c>
      <c r="D47" s="496">
        <f>Transparency!DP31</f>
        <v>4</v>
      </c>
      <c r="E47" s="497"/>
      <c r="F47" s="496">
        <f>Accountability!DP34</f>
        <v>0</v>
      </c>
      <c r="G47" s="497"/>
      <c r="H47" s="496">
        <f>Consistency!DP27</f>
        <v>0</v>
      </c>
      <c r="I47" s="498"/>
      <c r="J47" s="497">
        <f t="shared" si="3"/>
        <v>1</v>
      </c>
      <c r="K47" s="499">
        <f t="shared" si="4"/>
        <v>1</v>
      </c>
      <c r="L47" s="500">
        <f t="shared" si="5"/>
        <v>100</v>
      </c>
      <c r="M47" s="501">
        <f>'DO NOT CHANGE - BASE'!M67</f>
        <v>100</v>
      </c>
    </row>
    <row r="48" spans="2:13">
      <c r="B48" s="624"/>
      <c r="C48" s="476" t="s">
        <v>66</v>
      </c>
      <c r="D48" s="477">
        <f>Transparency!DR31</f>
        <v>55</v>
      </c>
      <c r="E48" s="478"/>
      <c r="F48" s="477">
        <f>Accountability!DR34</f>
        <v>32</v>
      </c>
      <c r="G48" s="478"/>
      <c r="H48" s="477">
        <f>Consistency!DR27</f>
        <v>25</v>
      </c>
      <c r="I48" s="479"/>
      <c r="J48" s="478">
        <f t="shared" si="3"/>
        <v>35</v>
      </c>
      <c r="K48" s="480">
        <f t="shared" si="4"/>
        <v>35</v>
      </c>
      <c r="L48" s="481">
        <f t="shared" si="5"/>
        <v>50</v>
      </c>
      <c r="M48" s="482">
        <f>'DO NOT CHANGE - BASE'!M68</f>
        <v>53</v>
      </c>
    </row>
    <row r="49" spans="2:13">
      <c r="B49" s="624"/>
      <c r="C49" s="495" t="s">
        <v>78</v>
      </c>
      <c r="D49" s="496">
        <f>Transparency!DT31</f>
        <v>37</v>
      </c>
      <c r="E49" s="497"/>
      <c r="F49" s="496">
        <f>Accountability!DT34</f>
        <v>22</v>
      </c>
      <c r="G49" s="497"/>
      <c r="H49" s="496">
        <f>Consistency!DT27</f>
        <v>35</v>
      </c>
      <c r="I49" s="498"/>
      <c r="J49" s="497">
        <f t="shared" si="3"/>
        <v>31</v>
      </c>
      <c r="K49" s="499">
        <f t="shared" si="4"/>
        <v>31</v>
      </c>
      <c r="L49" s="500">
        <f t="shared" si="5"/>
        <v>63</v>
      </c>
      <c r="M49" s="501">
        <f>'DO NOT CHANGE - BASE'!M69</f>
        <v>65</v>
      </c>
    </row>
    <row r="50" spans="2:13">
      <c r="B50" s="624"/>
      <c r="C50" s="476" t="s">
        <v>62</v>
      </c>
      <c r="D50" s="477">
        <f>Transparency!DV31</f>
        <v>87</v>
      </c>
      <c r="E50" s="478"/>
      <c r="F50" s="477">
        <f>Accountability!DV34</f>
        <v>18</v>
      </c>
      <c r="G50" s="478"/>
      <c r="H50" s="477">
        <f>Consistency!DV27</f>
        <v>20</v>
      </c>
      <c r="I50" s="479"/>
      <c r="J50" s="478">
        <f t="shared" si="3"/>
        <v>36</v>
      </c>
      <c r="K50" s="480">
        <f t="shared" si="4"/>
        <v>36</v>
      </c>
      <c r="L50" s="481">
        <f t="shared" si="5"/>
        <v>46</v>
      </c>
      <c r="M50" s="482">
        <f>'DO NOT CHANGE - BASE'!M70</f>
        <v>49</v>
      </c>
    </row>
    <row r="51" spans="2:13">
      <c r="B51" s="624"/>
      <c r="C51" s="495" t="s">
        <v>82</v>
      </c>
      <c r="D51" s="496">
        <f>Transparency!DZ31</f>
        <v>52</v>
      </c>
      <c r="E51" s="497"/>
      <c r="F51" s="496">
        <f>Accountability!DZ34</f>
        <v>22</v>
      </c>
      <c r="G51" s="497"/>
      <c r="H51" s="496">
        <f>Consistency!DZ27</f>
        <v>25</v>
      </c>
      <c r="I51" s="498"/>
      <c r="J51" s="497">
        <f t="shared" si="3"/>
        <v>31</v>
      </c>
      <c r="K51" s="499">
        <f t="shared" si="4"/>
        <v>31</v>
      </c>
      <c r="L51" s="500">
        <f t="shared" si="5"/>
        <v>63</v>
      </c>
      <c r="M51" s="501">
        <f>'DO NOT CHANGE - BASE'!M72</f>
        <v>69</v>
      </c>
    </row>
    <row r="52" spans="2:13">
      <c r="B52" s="624"/>
      <c r="C52" s="476" t="s">
        <v>24</v>
      </c>
      <c r="D52" s="477">
        <f>Transparency!EB31</f>
        <v>74</v>
      </c>
      <c r="E52" s="478"/>
      <c r="F52" s="477">
        <f>Accountability!EB34</f>
        <v>40</v>
      </c>
      <c r="G52" s="478"/>
      <c r="H52" s="477">
        <f>Consistency!EB27</f>
        <v>55</v>
      </c>
      <c r="I52" s="479"/>
      <c r="J52" s="478">
        <f t="shared" si="3"/>
        <v>55</v>
      </c>
      <c r="K52" s="480">
        <f t="shared" si="4"/>
        <v>55</v>
      </c>
      <c r="L52" s="481">
        <f t="shared" si="5"/>
        <v>10</v>
      </c>
      <c r="M52" s="482">
        <f>'DO NOT CHANGE - BASE'!M73</f>
        <v>11</v>
      </c>
    </row>
    <row r="53" spans="2:13">
      <c r="B53" s="624"/>
      <c r="C53" s="495" t="s">
        <v>84</v>
      </c>
      <c r="D53" s="496">
        <f>Transparency!ED31</f>
        <v>49</v>
      </c>
      <c r="E53" s="497"/>
      <c r="F53" s="496">
        <f>Accountability!ED34</f>
        <v>20</v>
      </c>
      <c r="G53" s="497"/>
      <c r="H53" s="496">
        <f>Consistency!ED27</f>
        <v>25</v>
      </c>
      <c r="I53" s="498"/>
      <c r="J53" s="497">
        <f t="shared" si="3"/>
        <v>29</v>
      </c>
      <c r="K53" s="499">
        <f t="shared" si="4"/>
        <v>29</v>
      </c>
      <c r="L53" s="500">
        <f t="shared" si="5"/>
        <v>71</v>
      </c>
      <c r="M53" s="501">
        <f>'DO NOT CHANGE - BASE'!M74</f>
        <v>71</v>
      </c>
    </row>
    <row r="54" spans="2:13">
      <c r="B54" s="624"/>
      <c r="C54" s="487" t="s">
        <v>53</v>
      </c>
      <c r="D54" s="477">
        <f>Transparency!EF31</f>
        <v>65</v>
      </c>
      <c r="E54" s="478"/>
      <c r="F54" s="477">
        <f>Accountability!EF34</f>
        <v>17</v>
      </c>
      <c r="G54" s="478"/>
      <c r="H54" s="477">
        <f>Consistency!EF27</f>
        <v>40</v>
      </c>
      <c r="I54" s="479"/>
      <c r="J54" s="478">
        <f t="shared" si="3"/>
        <v>38</v>
      </c>
      <c r="K54" s="480">
        <f t="shared" si="4"/>
        <v>38</v>
      </c>
      <c r="L54" s="481">
        <f t="shared" si="5"/>
        <v>40</v>
      </c>
      <c r="M54" s="482">
        <f>'DO NOT CHANGE - BASE'!M75</f>
        <v>40</v>
      </c>
    </row>
    <row r="55" spans="2:13">
      <c r="B55" s="624"/>
      <c r="C55" s="504" t="s">
        <v>45</v>
      </c>
      <c r="D55" s="496">
        <f>Transparency!EH31</f>
        <v>39</v>
      </c>
      <c r="E55" s="497"/>
      <c r="F55" s="496">
        <f>Accountability!EH34</f>
        <v>44</v>
      </c>
      <c r="G55" s="497"/>
      <c r="H55" s="496">
        <f>Consistency!EH27</f>
        <v>45</v>
      </c>
      <c r="I55" s="498"/>
      <c r="J55" s="497">
        <f t="shared" si="3"/>
        <v>43</v>
      </c>
      <c r="K55" s="499">
        <f t="shared" si="4"/>
        <v>43</v>
      </c>
      <c r="L55" s="500">
        <f t="shared" si="5"/>
        <v>31</v>
      </c>
      <c r="M55" s="501">
        <f>'DO NOT CHANGE - BASE'!M76</f>
        <v>32</v>
      </c>
    </row>
    <row r="56" spans="2:13">
      <c r="B56" s="624"/>
      <c r="C56" s="483" t="s">
        <v>101</v>
      </c>
      <c r="D56" s="477">
        <f>Transparency!EJ31</f>
        <v>42</v>
      </c>
      <c r="E56" s="478"/>
      <c r="F56" s="477">
        <f>Accountability!EJ34</f>
        <v>10</v>
      </c>
      <c r="G56" s="478"/>
      <c r="H56" s="477">
        <f>Consistency!EJ27</f>
        <v>20</v>
      </c>
      <c r="I56" s="479"/>
      <c r="J56" s="478">
        <f t="shared" si="3"/>
        <v>22</v>
      </c>
      <c r="K56" s="480">
        <f t="shared" si="4"/>
        <v>22</v>
      </c>
      <c r="L56" s="481">
        <f t="shared" si="5"/>
        <v>87</v>
      </c>
      <c r="M56" s="482">
        <f>'DO NOT CHANGE - BASE'!M77</f>
        <v>88</v>
      </c>
    </row>
    <row r="57" spans="2:13">
      <c r="B57" s="624"/>
      <c r="C57" s="496" t="s">
        <v>56</v>
      </c>
      <c r="D57" s="496">
        <f>Transparency!EL31</f>
        <v>58</v>
      </c>
      <c r="E57" s="497"/>
      <c r="F57" s="496">
        <f>Accountability!EL34</f>
        <v>45</v>
      </c>
      <c r="G57" s="497"/>
      <c r="H57" s="496">
        <f>Consistency!EL27</f>
        <v>20</v>
      </c>
      <c r="I57" s="498"/>
      <c r="J57" s="497">
        <f t="shared" si="3"/>
        <v>38</v>
      </c>
      <c r="K57" s="499">
        <f t="shared" si="4"/>
        <v>38</v>
      </c>
      <c r="L57" s="500">
        <f t="shared" si="5"/>
        <v>40</v>
      </c>
      <c r="M57" s="501">
        <f>'DO NOT CHANGE - BASE'!M78</f>
        <v>43</v>
      </c>
    </row>
    <row r="58" spans="2:13">
      <c r="B58" s="624"/>
      <c r="C58" s="477" t="s">
        <v>28</v>
      </c>
      <c r="D58" s="477">
        <f>Transparency!EN31</f>
        <v>75</v>
      </c>
      <c r="E58" s="478"/>
      <c r="F58" s="477">
        <f>Accountability!EN34</f>
        <v>38</v>
      </c>
      <c r="G58" s="478"/>
      <c r="H58" s="477">
        <f>Consistency!EN27</f>
        <v>50</v>
      </c>
      <c r="I58" s="479"/>
      <c r="J58" s="478">
        <f t="shared" si="3"/>
        <v>52</v>
      </c>
      <c r="K58" s="480">
        <f t="shared" si="4"/>
        <v>52</v>
      </c>
      <c r="L58" s="481">
        <f t="shared" si="5"/>
        <v>14</v>
      </c>
      <c r="M58" s="482">
        <f>'DO NOT CHANGE - BASE'!M79</f>
        <v>15</v>
      </c>
    </row>
    <row r="59" spans="2:13">
      <c r="B59" s="624"/>
      <c r="C59" s="503" t="s">
        <v>83</v>
      </c>
      <c r="D59" s="496">
        <f>Transparency!ET31</f>
        <v>42</v>
      </c>
      <c r="E59" s="497"/>
      <c r="F59" s="496">
        <f>Accountability!ET34</f>
        <v>9</v>
      </c>
      <c r="G59" s="497"/>
      <c r="H59" s="496">
        <f>Consistency!ET27</f>
        <v>40</v>
      </c>
      <c r="I59" s="498"/>
      <c r="J59" s="497">
        <f t="shared" si="3"/>
        <v>30</v>
      </c>
      <c r="K59" s="499">
        <f t="shared" si="4"/>
        <v>30</v>
      </c>
      <c r="L59" s="500">
        <f t="shared" si="5"/>
        <v>70</v>
      </c>
      <c r="M59" s="501">
        <f>'DO NOT CHANGE - BASE'!M82</f>
        <v>70</v>
      </c>
    </row>
    <row r="60" spans="2:13">
      <c r="B60" s="624"/>
      <c r="C60" s="485" t="s">
        <v>36</v>
      </c>
      <c r="D60" s="477">
        <f>Transparency!EV31</f>
        <v>65</v>
      </c>
      <c r="E60" s="478"/>
      <c r="F60" s="477">
        <f>Accountability!EV34</f>
        <v>34</v>
      </c>
      <c r="G60" s="478"/>
      <c r="H60" s="477">
        <f>Consistency!EV27</f>
        <v>45</v>
      </c>
      <c r="I60" s="479"/>
      <c r="J60" s="478">
        <f t="shared" si="3"/>
        <v>46</v>
      </c>
      <c r="K60" s="480">
        <f t="shared" si="4"/>
        <v>46</v>
      </c>
      <c r="L60" s="481">
        <f t="shared" si="5"/>
        <v>23</v>
      </c>
      <c r="M60" s="482">
        <f>'DO NOT CHANGE - BASE'!M83</f>
        <v>23</v>
      </c>
    </row>
    <row r="61" spans="2:13">
      <c r="B61" s="624"/>
      <c r="C61" s="503" t="s">
        <v>33</v>
      </c>
      <c r="D61" s="496">
        <f>Transparency!EX31</f>
        <v>72</v>
      </c>
      <c r="E61" s="497"/>
      <c r="F61" s="496">
        <f>Accountability!EX34</f>
        <v>44</v>
      </c>
      <c r="G61" s="497"/>
      <c r="H61" s="496">
        <f>Consistency!EX27</f>
        <v>35</v>
      </c>
      <c r="I61" s="498"/>
      <c r="J61" s="497">
        <f t="shared" si="3"/>
        <v>47</v>
      </c>
      <c r="K61" s="499">
        <f t="shared" si="4"/>
        <v>47</v>
      </c>
      <c r="L61" s="500">
        <f t="shared" si="5"/>
        <v>19</v>
      </c>
      <c r="M61" s="501">
        <f>'DO NOT CHANGE - BASE'!M84</f>
        <v>20</v>
      </c>
    </row>
    <row r="62" spans="2:13">
      <c r="B62" s="624"/>
      <c r="C62" s="477" t="s">
        <v>15</v>
      </c>
      <c r="D62" s="477">
        <f>Transparency!FB31</f>
        <v>85</v>
      </c>
      <c r="E62" s="478"/>
      <c r="F62" s="477">
        <f>Accountability!FB34</f>
        <v>70</v>
      </c>
      <c r="G62" s="478"/>
      <c r="H62" s="477">
        <f>Consistency!FB27</f>
        <v>55</v>
      </c>
      <c r="I62" s="479"/>
      <c r="J62" s="478">
        <f t="shared" si="3"/>
        <v>68</v>
      </c>
      <c r="K62" s="480">
        <f t="shared" si="4"/>
        <v>68</v>
      </c>
      <c r="L62" s="481">
        <f t="shared" si="5"/>
        <v>2</v>
      </c>
      <c r="M62" s="482">
        <f>'DO NOT CHANGE - BASE'!M86</f>
        <v>2</v>
      </c>
    </row>
    <row r="63" spans="2:13">
      <c r="B63" s="624"/>
      <c r="C63" s="496" t="s">
        <v>42</v>
      </c>
      <c r="D63" s="496">
        <f>Transparency!FD31</f>
        <v>57</v>
      </c>
      <c r="E63" s="497"/>
      <c r="F63" s="496">
        <f>Accountability!FD34</f>
        <v>38</v>
      </c>
      <c r="G63" s="497"/>
      <c r="H63" s="496">
        <f>Consistency!FD27</f>
        <v>40</v>
      </c>
      <c r="I63" s="498"/>
      <c r="J63" s="497">
        <f t="shared" si="3"/>
        <v>44</v>
      </c>
      <c r="K63" s="499">
        <f t="shared" si="4"/>
        <v>44</v>
      </c>
      <c r="L63" s="500">
        <f t="shared" si="5"/>
        <v>26</v>
      </c>
      <c r="M63" s="501">
        <f>'DO NOT CHANGE - BASE'!M87</f>
        <v>29</v>
      </c>
    </row>
    <row r="64" spans="2:13">
      <c r="B64" s="624"/>
      <c r="C64" s="477" t="s">
        <v>49</v>
      </c>
      <c r="D64" s="477">
        <f>Transparency!FH31</f>
        <v>57</v>
      </c>
      <c r="E64" s="478"/>
      <c r="F64" s="477">
        <f>Accountability!FH34</f>
        <v>21</v>
      </c>
      <c r="G64" s="478"/>
      <c r="H64" s="477">
        <f>Consistency!FH27</f>
        <v>45</v>
      </c>
      <c r="I64" s="479"/>
      <c r="J64" s="478">
        <f t="shared" si="3"/>
        <v>40</v>
      </c>
      <c r="K64" s="480">
        <f t="shared" si="4"/>
        <v>40</v>
      </c>
      <c r="L64" s="481">
        <f t="shared" si="5"/>
        <v>36</v>
      </c>
      <c r="M64" s="482">
        <f>'DO NOT CHANGE - BASE'!M89</f>
        <v>36</v>
      </c>
    </row>
    <row r="65" spans="2:13">
      <c r="B65" s="624"/>
      <c r="C65" s="496" t="s">
        <v>51</v>
      </c>
      <c r="D65" s="496">
        <f>Transparency!FJ31</f>
        <v>59</v>
      </c>
      <c r="E65" s="497"/>
      <c r="F65" s="496">
        <f>Accountability!FJ34</f>
        <v>19</v>
      </c>
      <c r="G65" s="497"/>
      <c r="H65" s="496">
        <f>Consistency!FJ27</f>
        <v>45</v>
      </c>
      <c r="I65" s="498"/>
      <c r="J65" s="497">
        <f t="shared" si="3"/>
        <v>39</v>
      </c>
      <c r="K65" s="499">
        <f t="shared" si="4"/>
        <v>39</v>
      </c>
      <c r="L65" s="500">
        <f t="shared" si="5"/>
        <v>38</v>
      </c>
      <c r="M65" s="501">
        <f>'DO NOT CHANGE - BASE'!M90</f>
        <v>38</v>
      </c>
    </row>
    <row r="66" spans="2:13">
      <c r="B66" s="624"/>
      <c r="C66" s="477" t="s">
        <v>61</v>
      </c>
      <c r="D66" s="477">
        <f>Transparency!FL31</f>
        <v>52</v>
      </c>
      <c r="E66" s="478"/>
      <c r="F66" s="477">
        <f>Accountability!FL34</f>
        <v>36</v>
      </c>
      <c r="G66" s="478"/>
      <c r="H66" s="477">
        <f>Consistency!FL27</f>
        <v>25</v>
      </c>
      <c r="I66" s="479"/>
      <c r="J66" s="478">
        <f t="shared" si="3"/>
        <v>36</v>
      </c>
      <c r="K66" s="480">
        <f t="shared" si="4"/>
        <v>36</v>
      </c>
      <c r="L66" s="481">
        <f t="shared" si="5"/>
        <v>46</v>
      </c>
      <c r="M66" s="482">
        <f>'DO NOT CHANGE - BASE'!M91</f>
        <v>48</v>
      </c>
    </row>
    <row r="67" spans="2:13">
      <c r="B67" s="624"/>
      <c r="C67" s="496" t="s">
        <v>91</v>
      </c>
      <c r="D67" s="496">
        <f>Transparency!FN31</f>
        <v>22</v>
      </c>
      <c r="E67" s="497"/>
      <c r="F67" s="496">
        <f>Accountability!FN34</f>
        <v>14</v>
      </c>
      <c r="G67" s="497"/>
      <c r="H67" s="496">
        <f>Consistency!FN27</f>
        <v>40</v>
      </c>
      <c r="I67" s="498"/>
      <c r="J67" s="497">
        <f t="shared" si="3"/>
        <v>26</v>
      </c>
      <c r="K67" s="499">
        <f t="shared" si="4"/>
        <v>26</v>
      </c>
      <c r="L67" s="500">
        <f t="shared" si="5"/>
        <v>77</v>
      </c>
      <c r="M67" s="501">
        <f>'DO NOT CHANGE - BASE'!M92</f>
        <v>78</v>
      </c>
    </row>
    <row r="68" spans="2:13">
      <c r="B68" s="624"/>
      <c r="C68" s="476" t="s">
        <v>64</v>
      </c>
      <c r="D68" s="477">
        <f>Transparency!FP31</f>
        <v>60</v>
      </c>
      <c r="E68" s="478"/>
      <c r="F68" s="477">
        <f>Accountability!FP34</f>
        <v>22</v>
      </c>
      <c r="G68" s="478"/>
      <c r="H68" s="477">
        <f>Consistency!FP27</f>
        <v>30</v>
      </c>
      <c r="I68" s="479"/>
      <c r="J68" s="478">
        <f t="shared" si="3"/>
        <v>35</v>
      </c>
      <c r="K68" s="480">
        <f t="shared" si="4"/>
        <v>35</v>
      </c>
      <c r="L68" s="481">
        <f t="shared" si="5"/>
        <v>50</v>
      </c>
      <c r="M68" s="482">
        <f>'DO NOT CHANGE - BASE'!M93</f>
        <v>51</v>
      </c>
    </row>
    <row r="69" spans="2:13">
      <c r="B69" s="624"/>
      <c r="C69" s="496" t="s">
        <v>38</v>
      </c>
      <c r="D69" s="496">
        <f>Transparency!FR31</f>
        <v>55</v>
      </c>
      <c r="E69" s="497"/>
      <c r="F69" s="496">
        <f>Accountability!FR34</f>
        <v>43</v>
      </c>
      <c r="G69" s="497"/>
      <c r="H69" s="496">
        <f>Consistency!FR27</f>
        <v>40</v>
      </c>
      <c r="I69" s="498"/>
      <c r="J69" s="497">
        <f t="shared" si="3"/>
        <v>45</v>
      </c>
      <c r="K69" s="499">
        <f t="shared" si="4"/>
        <v>45</v>
      </c>
      <c r="L69" s="500">
        <f t="shared" si="5"/>
        <v>24</v>
      </c>
      <c r="M69" s="501">
        <f>'DO NOT CHANGE - BASE'!M94</f>
        <v>25</v>
      </c>
    </row>
    <row r="70" spans="2:13">
      <c r="B70" s="624"/>
      <c r="C70" s="477" t="s">
        <v>99</v>
      </c>
      <c r="D70" s="477">
        <f>Transparency!FT31</f>
        <v>50</v>
      </c>
      <c r="E70" s="478"/>
      <c r="F70" s="477">
        <f>Accountability!FT34</f>
        <v>19</v>
      </c>
      <c r="G70" s="478"/>
      <c r="H70" s="477">
        <f>Consistency!FT27</f>
        <v>10</v>
      </c>
      <c r="I70" s="479"/>
      <c r="J70" s="478">
        <f t="shared" si="3"/>
        <v>23</v>
      </c>
      <c r="K70" s="480">
        <f t="shared" si="4"/>
        <v>23</v>
      </c>
      <c r="L70" s="481">
        <f t="shared" si="5"/>
        <v>85</v>
      </c>
      <c r="M70" s="482">
        <f>'DO NOT CHANGE - BASE'!M95</f>
        <v>86</v>
      </c>
    </row>
    <row r="71" spans="2:13">
      <c r="B71" s="624"/>
      <c r="C71" s="496" t="s">
        <v>110</v>
      </c>
      <c r="D71" s="496">
        <f>Transparency!FX31</f>
        <v>15</v>
      </c>
      <c r="E71" s="497"/>
      <c r="F71" s="496">
        <f>Accountability!FX34</f>
        <v>12</v>
      </c>
      <c r="G71" s="497"/>
      <c r="H71" s="496">
        <f>Consistency!FX27</f>
        <v>10</v>
      </c>
      <c r="I71" s="498"/>
      <c r="J71" s="497">
        <f t="shared" si="3"/>
        <v>12</v>
      </c>
      <c r="K71" s="499">
        <f t="shared" si="4"/>
        <v>12</v>
      </c>
      <c r="L71" s="500">
        <f t="shared" si="5"/>
        <v>97</v>
      </c>
      <c r="M71" s="501">
        <f>'DO NOT CHANGE - BASE'!M97</f>
        <v>97</v>
      </c>
    </row>
    <row r="72" spans="2:13">
      <c r="B72" s="624"/>
      <c r="C72" s="485" t="s">
        <v>46</v>
      </c>
      <c r="D72" s="477">
        <f>Transparency!FZ31</f>
        <v>67</v>
      </c>
      <c r="E72" s="478"/>
      <c r="F72" s="477">
        <f>Accountability!FZ34</f>
        <v>24</v>
      </c>
      <c r="G72" s="478"/>
      <c r="H72" s="477">
        <f>Consistency!FZ27</f>
        <v>45</v>
      </c>
      <c r="I72" s="479"/>
      <c r="J72" s="478">
        <f t="shared" si="3"/>
        <v>43</v>
      </c>
      <c r="K72" s="480">
        <f t="shared" si="4"/>
        <v>43</v>
      </c>
      <c r="L72" s="481">
        <f t="shared" si="5"/>
        <v>31</v>
      </c>
      <c r="M72" s="482">
        <f>'DO NOT CHANGE - BASE'!M98</f>
        <v>33</v>
      </c>
    </row>
    <row r="73" spans="2:13">
      <c r="B73" s="624"/>
      <c r="C73" s="503" t="s">
        <v>74</v>
      </c>
      <c r="D73" s="496">
        <f>Transparency!GB31</f>
        <v>48</v>
      </c>
      <c r="E73" s="497"/>
      <c r="F73" s="496">
        <f>Accountability!GB34</f>
        <v>30</v>
      </c>
      <c r="G73" s="497"/>
      <c r="H73" s="496">
        <f>Consistency!GB27</f>
        <v>25</v>
      </c>
      <c r="I73" s="498"/>
      <c r="J73" s="497">
        <f t="shared" ref="J73:J109" si="6">ROUND((D73*$E$111)+(F73*$G$111)+(H73*$I$111),0)</f>
        <v>33</v>
      </c>
      <c r="K73" s="499">
        <f t="shared" ref="K73:K80" si="7">J73</f>
        <v>33</v>
      </c>
      <c r="L73" s="500">
        <f t="shared" si="5"/>
        <v>59</v>
      </c>
      <c r="M73" s="501">
        <f>'DO NOT CHANGE - BASE'!M99</f>
        <v>61</v>
      </c>
    </row>
    <row r="74" spans="2:13">
      <c r="B74" s="624"/>
      <c r="C74" s="485" t="s">
        <v>50</v>
      </c>
      <c r="D74" s="477">
        <f>Transparency!GF31</f>
        <v>62</v>
      </c>
      <c r="E74" s="478"/>
      <c r="F74" s="477">
        <f>Accountability!GF34</f>
        <v>36</v>
      </c>
      <c r="G74" s="478"/>
      <c r="H74" s="477">
        <f>Consistency!GF27</f>
        <v>30</v>
      </c>
      <c r="I74" s="479"/>
      <c r="J74" s="478">
        <f t="shared" si="6"/>
        <v>40</v>
      </c>
      <c r="K74" s="480">
        <f t="shared" si="7"/>
        <v>40</v>
      </c>
      <c r="L74" s="481">
        <f t="shared" ref="L74:L105" si="8">_xlfn.RANK.EQ(K74,$K$10:$K$109,0)</f>
        <v>36</v>
      </c>
      <c r="M74" s="482">
        <f>'DO NOT CHANGE - BASE'!M101</f>
        <v>37</v>
      </c>
    </row>
    <row r="75" spans="2:13">
      <c r="B75" s="624"/>
      <c r="C75" s="503" t="s">
        <v>76</v>
      </c>
      <c r="D75" s="496">
        <f>Transparency!GH31</f>
        <v>32</v>
      </c>
      <c r="E75" s="497"/>
      <c r="F75" s="496">
        <f>Accountability!GH34</f>
        <v>9</v>
      </c>
      <c r="G75" s="497"/>
      <c r="H75" s="496">
        <f>Consistency!GH27</f>
        <v>50</v>
      </c>
      <c r="I75" s="498"/>
      <c r="J75" s="497">
        <f t="shared" si="6"/>
        <v>31</v>
      </c>
      <c r="K75" s="499">
        <f t="shared" si="7"/>
        <v>31</v>
      </c>
      <c r="L75" s="500">
        <f t="shared" si="8"/>
        <v>63</v>
      </c>
      <c r="M75" s="501">
        <f>'DO NOT CHANGE - BASE'!M102</f>
        <v>63</v>
      </c>
    </row>
    <row r="76" spans="2:13">
      <c r="B76" s="624"/>
      <c r="C76" s="485" t="s">
        <v>69</v>
      </c>
      <c r="D76" s="477">
        <f>Transparency!GL31</f>
        <v>42</v>
      </c>
      <c r="E76" s="478"/>
      <c r="F76" s="477">
        <f>Accountability!GL34</f>
        <v>15</v>
      </c>
      <c r="G76" s="478"/>
      <c r="H76" s="477">
        <f>Consistency!GL27</f>
        <v>45</v>
      </c>
      <c r="I76" s="479"/>
      <c r="J76" s="478">
        <f t="shared" si="6"/>
        <v>34</v>
      </c>
      <c r="K76" s="480">
        <f t="shared" si="7"/>
        <v>34</v>
      </c>
      <c r="L76" s="481">
        <f t="shared" si="8"/>
        <v>56</v>
      </c>
      <c r="M76" s="482">
        <f>'DO NOT CHANGE - BASE'!M104</f>
        <v>56</v>
      </c>
    </row>
    <row r="77" spans="2:13">
      <c r="B77" s="624"/>
      <c r="C77" s="503" t="s">
        <v>95</v>
      </c>
      <c r="D77" s="496">
        <f>Transparency!GN31</f>
        <v>22</v>
      </c>
      <c r="E77" s="497"/>
      <c r="F77" s="496">
        <f>Accountability!GN34</f>
        <v>24</v>
      </c>
      <c r="G77" s="497"/>
      <c r="H77" s="496">
        <f>Consistency!GN27</f>
        <v>25</v>
      </c>
      <c r="I77" s="498"/>
      <c r="J77" s="497">
        <f t="shared" si="6"/>
        <v>24</v>
      </c>
      <c r="K77" s="499">
        <f t="shared" si="7"/>
        <v>24</v>
      </c>
      <c r="L77" s="500">
        <f t="shared" si="8"/>
        <v>82</v>
      </c>
      <c r="M77" s="501">
        <f>'DO NOT CHANGE - BASE'!M105</f>
        <v>82</v>
      </c>
    </row>
    <row r="78" spans="2:13">
      <c r="B78" s="624"/>
      <c r="C78" s="485" t="s">
        <v>43</v>
      </c>
      <c r="D78" s="477">
        <f>Transparency!GP31</f>
        <v>57</v>
      </c>
      <c r="E78" s="478"/>
      <c r="F78" s="477">
        <f>Accountability!GP34</f>
        <v>50</v>
      </c>
      <c r="G78" s="478"/>
      <c r="H78" s="477">
        <f>Consistency!GP27</f>
        <v>30</v>
      </c>
      <c r="I78" s="479"/>
      <c r="J78" s="478">
        <f t="shared" si="6"/>
        <v>44</v>
      </c>
      <c r="K78" s="480">
        <f t="shared" si="7"/>
        <v>44</v>
      </c>
      <c r="L78" s="481">
        <f t="shared" si="8"/>
        <v>26</v>
      </c>
      <c r="M78" s="482">
        <f>'DO NOT CHANGE - BASE'!M106</f>
        <v>30</v>
      </c>
    </row>
    <row r="79" spans="2:13">
      <c r="B79" s="624"/>
      <c r="C79" s="503" t="s">
        <v>105</v>
      </c>
      <c r="D79" s="496">
        <f>Transparency!GT31</f>
        <v>27</v>
      </c>
      <c r="E79" s="497"/>
      <c r="F79" s="496">
        <f>Accountability!GT34</f>
        <v>21</v>
      </c>
      <c r="G79" s="497"/>
      <c r="H79" s="496">
        <f>Consistency!GT27</f>
        <v>10</v>
      </c>
      <c r="I79" s="498"/>
      <c r="J79" s="497">
        <f t="shared" si="6"/>
        <v>18</v>
      </c>
      <c r="K79" s="499">
        <f t="shared" si="7"/>
        <v>18</v>
      </c>
      <c r="L79" s="500">
        <f t="shared" si="8"/>
        <v>91</v>
      </c>
      <c r="M79" s="501">
        <f>'DO NOT CHANGE - BASE'!M108</f>
        <v>92</v>
      </c>
    </row>
    <row r="80" spans="2:13" ht="16.5" thickBot="1">
      <c r="B80" s="625"/>
      <c r="C80" s="488" t="s">
        <v>108</v>
      </c>
      <c r="D80" s="489">
        <f>Transparency!GV31</f>
        <v>22</v>
      </c>
      <c r="E80" s="490"/>
      <c r="F80" s="489">
        <f>Accountability!GV34</f>
        <v>10</v>
      </c>
      <c r="G80" s="490"/>
      <c r="H80" s="489">
        <f>Consistency!GV27</f>
        <v>15</v>
      </c>
      <c r="I80" s="491"/>
      <c r="J80" s="490">
        <f t="shared" si="6"/>
        <v>15</v>
      </c>
      <c r="K80" s="492">
        <f t="shared" si="7"/>
        <v>15</v>
      </c>
      <c r="L80" s="493">
        <f t="shared" si="8"/>
        <v>94</v>
      </c>
      <c r="M80" s="494">
        <f>'DO NOT CHANGE - BASE'!M109</f>
        <v>94</v>
      </c>
    </row>
    <row r="81" spans="2:13">
      <c r="B81" s="624" t="s">
        <v>284</v>
      </c>
      <c r="C81" s="496" t="s">
        <v>52</v>
      </c>
      <c r="D81" s="496">
        <f>Transparency!R31</f>
        <v>58</v>
      </c>
      <c r="E81" s="497"/>
      <c r="F81" s="496">
        <f>Accountability!R34</f>
        <v>19</v>
      </c>
      <c r="G81" s="497"/>
      <c r="H81" s="496">
        <f>Consistency!R27</f>
        <v>45</v>
      </c>
      <c r="I81" s="498"/>
      <c r="J81" s="497">
        <f t="shared" si="6"/>
        <v>39</v>
      </c>
      <c r="K81" s="499">
        <f t="shared" ref="K81:K104" si="9">J81</f>
        <v>39</v>
      </c>
      <c r="L81" s="500">
        <f t="shared" si="8"/>
        <v>38</v>
      </c>
      <c r="M81" s="501">
        <f>'DO NOT CHANGE - BASE'!M16</f>
        <v>39</v>
      </c>
    </row>
    <row r="82" spans="2:13">
      <c r="B82" s="624"/>
      <c r="C82" s="477" t="s">
        <v>75</v>
      </c>
      <c r="D82" s="477">
        <f>Transparency!V31</f>
        <v>67</v>
      </c>
      <c r="E82" s="478"/>
      <c r="F82" s="477">
        <f>Accountability!V34</f>
        <v>15</v>
      </c>
      <c r="G82" s="478"/>
      <c r="H82" s="477">
        <f>Consistency!V27</f>
        <v>25</v>
      </c>
      <c r="I82" s="479"/>
      <c r="J82" s="478">
        <f t="shared" si="6"/>
        <v>32</v>
      </c>
      <c r="K82" s="480">
        <f t="shared" si="9"/>
        <v>32</v>
      </c>
      <c r="L82" s="481">
        <f t="shared" si="8"/>
        <v>62</v>
      </c>
      <c r="M82" s="482">
        <f>'DO NOT CHANGE - BASE'!M18</f>
        <v>62</v>
      </c>
    </row>
    <row r="83" spans="2:13">
      <c r="B83" s="624"/>
      <c r="C83" s="495" t="s">
        <v>16</v>
      </c>
      <c r="D83" s="496">
        <f>Transparency!AH31</f>
        <v>87</v>
      </c>
      <c r="E83" s="497"/>
      <c r="F83" s="496">
        <f>Accountability!AH34</f>
        <v>54</v>
      </c>
      <c r="G83" s="497"/>
      <c r="H83" s="496">
        <f>Consistency!AH27</f>
        <v>60</v>
      </c>
      <c r="I83" s="498"/>
      <c r="J83" s="497">
        <f t="shared" si="6"/>
        <v>65</v>
      </c>
      <c r="K83" s="499">
        <f>J83</f>
        <v>65</v>
      </c>
      <c r="L83" s="500">
        <f t="shared" si="8"/>
        <v>3</v>
      </c>
      <c r="M83" s="501">
        <f>'DO NOT CHANGE - BASE'!M24</f>
        <v>3</v>
      </c>
    </row>
    <row r="84" spans="2:13">
      <c r="B84" s="624"/>
      <c r="C84" s="476" t="s">
        <v>21</v>
      </c>
      <c r="D84" s="477">
        <f>Transparency!AL31</f>
        <v>66</v>
      </c>
      <c r="E84" s="478"/>
      <c r="F84" s="477">
        <f>Accountability!AL34</f>
        <v>78</v>
      </c>
      <c r="G84" s="478"/>
      <c r="H84" s="477">
        <f>Consistency!AL27</f>
        <v>40</v>
      </c>
      <c r="I84" s="479"/>
      <c r="J84" s="478">
        <f t="shared" si="6"/>
        <v>60</v>
      </c>
      <c r="K84" s="480">
        <f t="shared" si="9"/>
        <v>60</v>
      </c>
      <c r="L84" s="481">
        <f t="shared" si="8"/>
        <v>7</v>
      </c>
      <c r="M84" s="482">
        <f>'DO NOT CHANGE - BASE'!M26</f>
        <v>8</v>
      </c>
    </row>
    <row r="85" spans="2:13">
      <c r="B85" s="624"/>
      <c r="C85" s="495" t="s">
        <v>58</v>
      </c>
      <c r="D85" s="496">
        <f>Transparency!AN31</f>
        <v>43</v>
      </c>
      <c r="E85" s="497"/>
      <c r="F85" s="496">
        <f>Accountability!AN34</f>
        <v>52</v>
      </c>
      <c r="G85" s="497"/>
      <c r="H85" s="496">
        <f>Consistency!AN27</f>
        <v>20</v>
      </c>
      <c r="I85" s="498"/>
      <c r="J85" s="497">
        <f t="shared" si="6"/>
        <v>37</v>
      </c>
      <c r="K85" s="499">
        <f t="shared" si="9"/>
        <v>37</v>
      </c>
      <c r="L85" s="500">
        <f t="shared" si="8"/>
        <v>44</v>
      </c>
      <c r="M85" s="501">
        <f>'DO NOT CHANGE - BASE'!M27</f>
        <v>45</v>
      </c>
    </row>
    <row r="86" spans="2:13">
      <c r="B86" s="624"/>
      <c r="C86" s="485" t="s">
        <v>106</v>
      </c>
      <c r="D86" s="477">
        <f>Transparency!AZ31</f>
        <v>22</v>
      </c>
      <c r="E86" s="478"/>
      <c r="F86" s="477">
        <f>Accountability!AZ34</f>
        <v>21</v>
      </c>
      <c r="G86" s="478"/>
      <c r="H86" s="477">
        <f>Consistency!AZ27</f>
        <v>10</v>
      </c>
      <c r="I86" s="479"/>
      <c r="J86" s="478">
        <f t="shared" si="6"/>
        <v>17</v>
      </c>
      <c r="K86" s="480">
        <f t="shared" si="9"/>
        <v>17</v>
      </c>
      <c r="L86" s="481">
        <f t="shared" si="8"/>
        <v>93</v>
      </c>
      <c r="M86" s="482">
        <f>'DO NOT CHANGE - BASE'!M33</f>
        <v>93</v>
      </c>
    </row>
    <row r="87" spans="2:13">
      <c r="B87" s="624"/>
      <c r="C87" s="505" t="s">
        <v>32</v>
      </c>
      <c r="D87" s="496">
        <f>Transparency!BB31</f>
        <v>68</v>
      </c>
      <c r="E87" s="497"/>
      <c r="F87" s="496">
        <f>Accountability!BB34</f>
        <v>33</v>
      </c>
      <c r="G87" s="497"/>
      <c r="H87" s="496">
        <f>Consistency!BB27</f>
        <v>45</v>
      </c>
      <c r="I87" s="498"/>
      <c r="J87" s="497">
        <f t="shared" si="6"/>
        <v>47</v>
      </c>
      <c r="K87" s="499">
        <f t="shared" si="9"/>
        <v>47</v>
      </c>
      <c r="L87" s="500">
        <f t="shared" si="8"/>
        <v>19</v>
      </c>
      <c r="M87" s="501">
        <f>'DO NOT CHANGE - BASE'!M34</f>
        <v>19</v>
      </c>
    </row>
    <row r="88" spans="2:13">
      <c r="B88" s="624"/>
      <c r="C88" s="484" t="s">
        <v>112</v>
      </c>
      <c r="D88" s="477">
        <f>Transparency!BF31</f>
        <v>7</v>
      </c>
      <c r="E88" s="478"/>
      <c r="F88" s="477">
        <f>Accountability!BF34</f>
        <v>10</v>
      </c>
      <c r="G88" s="478"/>
      <c r="H88" s="477">
        <f>Consistency!BF27</f>
        <v>15</v>
      </c>
      <c r="I88" s="479"/>
      <c r="J88" s="478">
        <f t="shared" si="6"/>
        <v>11</v>
      </c>
      <c r="K88" s="480">
        <f t="shared" si="9"/>
        <v>11</v>
      </c>
      <c r="L88" s="481">
        <f t="shared" si="8"/>
        <v>99</v>
      </c>
      <c r="M88" s="482">
        <f>'DO NOT CHANGE - BASE'!M36</f>
        <v>99</v>
      </c>
    </row>
    <row r="89" spans="2:13" ht="31.5">
      <c r="B89" s="624"/>
      <c r="C89" s="506" t="s">
        <v>81</v>
      </c>
      <c r="D89" s="504">
        <f>Transparency!BJ31</f>
        <v>55</v>
      </c>
      <c r="E89" s="507"/>
      <c r="F89" s="504">
        <f>Accountability!BJ34</f>
        <v>14</v>
      </c>
      <c r="G89" s="507"/>
      <c r="H89" s="504">
        <f>Consistency!BJ27</f>
        <v>30</v>
      </c>
      <c r="I89" s="508"/>
      <c r="J89" s="507">
        <f t="shared" si="6"/>
        <v>31</v>
      </c>
      <c r="K89" s="509">
        <f t="shared" si="9"/>
        <v>31</v>
      </c>
      <c r="L89" s="510">
        <f t="shared" si="8"/>
        <v>63</v>
      </c>
      <c r="M89" s="511">
        <f>'DO NOT CHANGE - BASE'!M39</f>
        <v>68</v>
      </c>
    </row>
    <row r="90" spans="2:13">
      <c r="B90" s="624"/>
      <c r="C90" s="477" t="s">
        <v>14</v>
      </c>
      <c r="D90" s="477">
        <f>Transparency!BN31</f>
        <v>77</v>
      </c>
      <c r="E90" s="478"/>
      <c r="F90" s="477">
        <f>Accountability!BN34</f>
        <v>90</v>
      </c>
      <c r="G90" s="478"/>
      <c r="H90" s="477">
        <f>Consistency!BN27</f>
        <v>45</v>
      </c>
      <c r="I90" s="479"/>
      <c r="J90" s="478">
        <f t="shared" si="6"/>
        <v>69</v>
      </c>
      <c r="K90" s="480">
        <f t="shared" si="9"/>
        <v>69</v>
      </c>
      <c r="L90" s="481">
        <f t="shared" si="8"/>
        <v>1</v>
      </c>
      <c r="M90" s="482">
        <f>'DO NOT CHANGE - BASE'!M40</f>
        <v>1</v>
      </c>
    </row>
    <row r="91" spans="2:13">
      <c r="B91" s="624"/>
      <c r="C91" s="503" t="s">
        <v>111</v>
      </c>
      <c r="D91" s="496">
        <f>Transparency!BZ31</f>
        <v>17</v>
      </c>
      <c r="E91" s="497"/>
      <c r="F91" s="496">
        <f>Accountability!BZ34</f>
        <v>10</v>
      </c>
      <c r="G91" s="497"/>
      <c r="H91" s="496">
        <f>Consistency!BZ27</f>
        <v>10</v>
      </c>
      <c r="I91" s="498"/>
      <c r="J91" s="497">
        <f t="shared" si="6"/>
        <v>12</v>
      </c>
      <c r="K91" s="499">
        <f t="shared" si="9"/>
        <v>12</v>
      </c>
      <c r="L91" s="500">
        <f t="shared" si="8"/>
        <v>97</v>
      </c>
      <c r="M91" s="501">
        <f>'DO NOT CHANGE - BASE'!M46</f>
        <v>98</v>
      </c>
    </row>
    <row r="92" spans="2:13">
      <c r="B92" s="624"/>
      <c r="C92" s="485" t="s">
        <v>68</v>
      </c>
      <c r="D92" s="477">
        <f>Transparency!CB31</f>
        <v>60</v>
      </c>
      <c r="E92" s="478"/>
      <c r="F92" s="477">
        <f>Accountability!CB34</f>
        <v>34</v>
      </c>
      <c r="G92" s="478"/>
      <c r="H92" s="477">
        <f>Consistency!CB27</f>
        <v>20</v>
      </c>
      <c r="I92" s="479"/>
      <c r="J92" s="478">
        <f t="shared" si="6"/>
        <v>35</v>
      </c>
      <c r="K92" s="480">
        <f t="shared" si="9"/>
        <v>35</v>
      </c>
      <c r="L92" s="481">
        <f t="shared" si="8"/>
        <v>50</v>
      </c>
      <c r="M92" s="482">
        <f>'DO NOT CHANGE - BASE'!M47</f>
        <v>55</v>
      </c>
    </row>
    <row r="93" spans="2:13">
      <c r="B93" s="624"/>
      <c r="C93" s="503" t="s">
        <v>73</v>
      </c>
      <c r="D93" s="496">
        <f>Transparency!CJ31</f>
        <v>70</v>
      </c>
      <c r="E93" s="497"/>
      <c r="F93" s="496">
        <f>Accountability!CJ34</f>
        <v>5</v>
      </c>
      <c r="G93" s="497"/>
      <c r="H93" s="496">
        <f>Consistency!CJ27</f>
        <v>35</v>
      </c>
      <c r="I93" s="498"/>
      <c r="J93" s="497">
        <f t="shared" si="6"/>
        <v>33</v>
      </c>
      <c r="K93" s="499">
        <f t="shared" si="9"/>
        <v>33</v>
      </c>
      <c r="L93" s="500">
        <f t="shared" si="8"/>
        <v>59</v>
      </c>
      <c r="M93" s="501">
        <f>'DO NOT CHANGE - BASE'!M51</f>
        <v>60</v>
      </c>
    </row>
    <row r="94" spans="2:13">
      <c r="B94" s="624"/>
      <c r="C94" s="485" t="s">
        <v>102</v>
      </c>
      <c r="D94" s="477">
        <f>Transparency!CN31</f>
        <v>17</v>
      </c>
      <c r="E94" s="478"/>
      <c r="F94" s="477">
        <f>Accountability!CN34</f>
        <v>17</v>
      </c>
      <c r="G94" s="478"/>
      <c r="H94" s="477">
        <f>Consistency!CN27</f>
        <v>25</v>
      </c>
      <c r="I94" s="479"/>
      <c r="J94" s="478">
        <f t="shared" si="6"/>
        <v>20</v>
      </c>
      <c r="K94" s="480">
        <f t="shared" si="9"/>
        <v>20</v>
      </c>
      <c r="L94" s="481">
        <f t="shared" si="8"/>
        <v>89</v>
      </c>
      <c r="M94" s="482">
        <f>'DO NOT CHANGE - BASE'!M53</f>
        <v>89</v>
      </c>
    </row>
    <row r="95" spans="2:13">
      <c r="B95" s="624"/>
      <c r="C95" s="503" t="s">
        <v>88</v>
      </c>
      <c r="D95" s="496">
        <f>Transparency!CR31</f>
        <v>43</v>
      </c>
      <c r="E95" s="497"/>
      <c r="F95" s="496">
        <f>Accountability!CR34</f>
        <v>7</v>
      </c>
      <c r="G95" s="497"/>
      <c r="H95" s="496">
        <f>Consistency!CR27</f>
        <v>35</v>
      </c>
      <c r="I95" s="498"/>
      <c r="J95" s="497">
        <f t="shared" si="6"/>
        <v>27</v>
      </c>
      <c r="K95" s="499">
        <f t="shared" si="9"/>
        <v>27</v>
      </c>
      <c r="L95" s="500">
        <f t="shared" si="8"/>
        <v>75</v>
      </c>
      <c r="M95" s="501">
        <f>'DO NOT CHANGE - BASE'!M55</f>
        <v>75</v>
      </c>
    </row>
    <row r="96" spans="2:13">
      <c r="B96" s="624"/>
      <c r="C96" s="486" t="s">
        <v>37</v>
      </c>
      <c r="D96" s="477">
        <f>Transparency!CV31</f>
        <v>47</v>
      </c>
      <c r="E96" s="478"/>
      <c r="F96" s="477">
        <f>Accountability!CV34</f>
        <v>32</v>
      </c>
      <c r="G96" s="478"/>
      <c r="H96" s="477">
        <f>Consistency!CV27</f>
        <v>55</v>
      </c>
      <c r="I96" s="479"/>
      <c r="J96" s="478">
        <f t="shared" si="6"/>
        <v>45</v>
      </c>
      <c r="K96" s="480">
        <f t="shared" si="9"/>
        <v>45</v>
      </c>
      <c r="L96" s="481">
        <f t="shared" si="8"/>
        <v>24</v>
      </c>
      <c r="M96" s="482">
        <f>'DO NOT CHANGE - BASE'!M57</f>
        <v>24</v>
      </c>
    </row>
    <row r="97" spans="2:15">
      <c r="B97" s="624"/>
      <c r="C97" s="512" t="s">
        <v>89</v>
      </c>
      <c r="D97" s="496">
        <f>Transparency!CZ31</f>
        <v>44</v>
      </c>
      <c r="E97" s="497"/>
      <c r="F97" s="496">
        <f>Accountability!CZ34</f>
        <v>16</v>
      </c>
      <c r="G97" s="497"/>
      <c r="H97" s="496">
        <f>Consistency!CZ27</f>
        <v>25</v>
      </c>
      <c r="I97" s="498"/>
      <c r="J97" s="497">
        <f t="shared" si="6"/>
        <v>27</v>
      </c>
      <c r="K97" s="499">
        <f t="shared" si="9"/>
        <v>27</v>
      </c>
      <c r="L97" s="500">
        <f t="shared" si="8"/>
        <v>75</v>
      </c>
      <c r="M97" s="501">
        <f>'DO NOT CHANGE - BASE'!M59</f>
        <v>76</v>
      </c>
    </row>
    <row r="98" spans="2:15">
      <c r="B98" s="624"/>
      <c r="C98" s="476" t="s">
        <v>17</v>
      </c>
      <c r="D98" s="477">
        <f>Transparency!DD31</f>
        <v>57</v>
      </c>
      <c r="E98" s="478"/>
      <c r="F98" s="477">
        <f>Accountability!DD34</f>
        <v>80</v>
      </c>
      <c r="G98" s="478"/>
      <c r="H98" s="477">
        <f>Consistency!DD27</f>
        <v>50</v>
      </c>
      <c r="I98" s="479"/>
      <c r="J98" s="478">
        <f t="shared" si="6"/>
        <v>62</v>
      </c>
      <c r="K98" s="480">
        <f t="shared" si="9"/>
        <v>62</v>
      </c>
      <c r="L98" s="481">
        <f t="shared" si="8"/>
        <v>4</v>
      </c>
      <c r="M98" s="482">
        <f>'DO NOT CHANGE - BASE'!M61</f>
        <v>4</v>
      </c>
    </row>
    <row r="99" spans="2:15">
      <c r="B99" s="624"/>
      <c r="C99" s="495" t="s">
        <v>41</v>
      </c>
      <c r="D99" s="496">
        <f>Transparency!DH31</f>
        <v>57</v>
      </c>
      <c r="E99" s="497"/>
      <c r="F99" s="496">
        <f>Accountability!DH34</f>
        <v>34</v>
      </c>
      <c r="G99" s="497"/>
      <c r="H99" s="496">
        <f>Consistency!DH27</f>
        <v>45</v>
      </c>
      <c r="I99" s="498"/>
      <c r="J99" s="497">
        <f t="shared" si="6"/>
        <v>44</v>
      </c>
      <c r="K99" s="499">
        <f t="shared" si="9"/>
        <v>44</v>
      </c>
      <c r="L99" s="500">
        <f t="shared" si="8"/>
        <v>26</v>
      </c>
      <c r="M99" s="501">
        <f>'DO NOT CHANGE - BASE'!M63</f>
        <v>28</v>
      </c>
    </row>
    <row r="100" spans="2:15">
      <c r="B100" s="624"/>
      <c r="C100" s="476" t="s">
        <v>85</v>
      </c>
      <c r="D100" s="477">
        <f>Transparency!DJ31</f>
        <v>52</v>
      </c>
      <c r="E100" s="478"/>
      <c r="F100" s="477">
        <f>Accountability!DJ34</f>
        <v>17</v>
      </c>
      <c r="G100" s="478"/>
      <c r="H100" s="477">
        <f>Consistency!DJ27</f>
        <v>25</v>
      </c>
      <c r="I100" s="479"/>
      <c r="J100" s="478">
        <f t="shared" si="6"/>
        <v>29</v>
      </c>
      <c r="K100" s="480">
        <f t="shared" si="9"/>
        <v>29</v>
      </c>
      <c r="L100" s="481">
        <f t="shared" si="8"/>
        <v>71</v>
      </c>
      <c r="M100" s="482">
        <f>'DO NOT CHANGE - BASE'!M64</f>
        <v>72</v>
      </c>
    </row>
    <row r="101" spans="2:15">
      <c r="B101" s="624"/>
      <c r="C101" s="495" t="s">
        <v>98</v>
      </c>
      <c r="D101" s="496">
        <f>Transparency!DX31</f>
        <v>40</v>
      </c>
      <c r="E101" s="497"/>
      <c r="F101" s="496">
        <f>Accountability!DX34</f>
        <v>25</v>
      </c>
      <c r="G101" s="497"/>
      <c r="H101" s="496">
        <f>Consistency!DX27</f>
        <v>10</v>
      </c>
      <c r="I101" s="498"/>
      <c r="J101" s="497">
        <f t="shared" si="6"/>
        <v>23</v>
      </c>
      <c r="K101" s="499">
        <f t="shared" si="9"/>
        <v>23</v>
      </c>
      <c r="L101" s="500">
        <f t="shared" si="8"/>
        <v>85</v>
      </c>
      <c r="M101" s="501">
        <f>'DO NOT CHANGE - BASE'!M71</f>
        <v>85</v>
      </c>
    </row>
    <row r="102" spans="2:15">
      <c r="B102" s="624"/>
      <c r="C102" s="477" t="s">
        <v>26</v>
      </c>
      <c r="D102" s="477">
        <f>Transparency!EP31</f>
        <v>67</v>
      </c>
      <c r="E102" s="478"/>
      <c r="F102" s="477">
        <f>Accountability!EP34</f>
        <v>55</v>
      </c>
      <c r="G102" s="478"/>
      <c r="H102" s="477">
        <f>Consistency!EP27</f>
        <v>45</v>
      </c>
      <c r="I102" s="479"/>
      <c r="J102" s="478">
        <f t="shared" si="6"/>
        <v>54</v>
      </c>
      <c r="K102" s="480">
        <f t="shared" si="9"/>
        <v>54</v>
      </c>
      <c r="L102" s="481">
        <f t="shared" si="8"/>
        <v>12</v>
      </c>
      <c r="M102" s="482">
        <f>'DO NOT CHANGE - BASE'!M80</f>
        <v>13</v>
      </c>
    </row>
    <row r="103" spans="2:15">
      <c r="B103" s="624"/>
      <c r="C103" s="496" t="s">
        <v>29</v>
      </c>
      <c r="D103" s="496">
        <f>Transparency!ER31</f>
        <v>70</v>
      </c>
      <c r="E103" s="497"/>
      <c r="F103" s="496">
        <f>Accountability!ER34</f>
        <v>48</v>
      </c>
      <c r="G103" s="497"/>
      <c r="H103" s="496">
        <f>Consistency!ER27</f>
        <v>45</v>
      </c>
      <c r="I103" s="498"/>
      <c r="J103" s="497">
        <f t="shared" si="6"/>
        <v>52</v>
      </c>
      <c r="K103" s="499">
        <f t="shared" si="9"/>
        <v>52</v>
      </c>
      <c r="L103" s="500">
        <f t="shared" si="8"/>
        <v>14</v>
      </c>
      <c r="M103" s="501">
        <f>'DO NOT CHANGE - BASE'!M81</f>
        <v>16</v>
      </c>
    </row>
    <row r="104" spans="2:15">
      <c r="B104" s="624"/>
      <c r="C104" s="487" t="s">
        <v>80</v>
      </c>
      <c r="D104" s="477">
        <f>Transparency!EZ31</f>
        <v>58</v>
      </c>
      <c r="E104" s="478"/>
      <c r="F104" s="477">
        <f>Accountability!EZ34</f>
        <v>14</v>
      </c>
      <c r="G104" s="478"/>
      <c r="H104" s="477">
        <f>Consistency!EZ27</f>
        <v>30</v>
      </c>
      <c r="I104" s="479"/>
      <c r="J104" s="478">
        <f t="shared" si="6"/>
        <v>31</v>
      </c>
      <c r="K104" s="480">
        <f t="shared" si="9"/>
        <v>31</v>
      </c>
      <c r="L104" s="481">
        <f t="shared" si="8"/>
        <v>63</v>
      </c>
      <c r="M104" s="482">
        <f>'DO NOT CHANGE - BASE'!M85</f>
        <v>67</v>
      </c>
    </row>
    <row r="105" spans="2:15">
      <c r="B105" s="624"/>
      <c r="C105" s="496" t="s">
        <v>79</v>
      </c>
      <c r="D105" s="496">
        <f>Transparency!FF31</f>
        <v>45</v>
      </c>
      <c r="E105" s="497"/>
      <c r="F105" s="496">
        <f>Accountability!FF34</f>
        <v>17</v>
      </c>
      <c r="G105" s="497"/>
      <c r="H105" s="496">
        <f>Consistency!FF27</f>
        <v>35</v>
      </c>
      <c r="I105" s="498"/>
      <c r="J105" s="497">
        <f t="shared" si="6"/>
        <v>31</v>
      </c>
      <c r="K105" s="499">
        <f t="shared" ref="K105:K109" si="10">J105</f>
        <v>31</v>
      </c>
      <c r="L105" s="500">
        <f t="shared" si="8"/>
        <v>63</v>
      </c>
      <c r="M105" s="501">
        <f>'DO NOT CHANGE - BASE'!M88</f>
        <v>66</v>
      </c>
    </row>
    <row r="106" spans="2:15">
      <c r="B106" s="624"/>
      <c r="C106" s="477" t="s">
        <v>27</v>
      </c>
      <c r="D106" s="477">
        <f>Transparency!FV31</f>
        <v>72</v>
      </c>
      <c r="E106" s="478"/>
      <c r="F106" s="477">
        <f>Accountability!FV34</f>
        <v>33</v>
      </c>
      <c r="G106" s="478"/>
      <c r="H106" s="477">
        <f>Consistency!FV27</f>
        <v>55</v>
      </c>
      <c r="I106" s="479"/>
      <c r="J106" s="478">
        <f t="shared" si="6"/>
        <v>52</v>
      </c>
      <c r="K106" s="480">
        <f t="shared" si="10"/>
        <v>52</v>
      </c>
      <c r="L106" s="481">
        <f t="shared" ref="L106:L109" si="11">_xlfn.RANK.EQ(K106,$K$10:$K$109,0)</f>
        <v>14</v>
      </c>
      <c r="M106" s="482">
        <f>'DO NOT CHANGE - BASE'!M96</f>
        <v>14</v>
      </c>
    </row>
    <row r="107" spans="2:15" ht="31.5">
      <c r="B107" s="624"/>
      <c r="C107" s="505" t="s">
        <v>20</v>
      </c>
      <c r="D107" s="504">
        <f>Transparency!GD31</f>
        <v>86</v>
      </c>
      <c r="E107" s="507"/>
      <c r="F107" s="504">
        <f>Accountability!GD34</f>
        <v>59</v>
      </c>
      <c r="G107" s="507"/>
      <c r="H107" s="504">
        <f>Consistency!GD27</f>
        <v>45</v>
      </c>
      <c r="I107" s="508"/>
      <c r="J107" s="507">
        <f t="shared" si="6"/>
        <v>60</v>
      </c>
      <c r="K107" s="509">
        <f>J107</f>
        <v>60</v>
      </c>
      <c r="L107" s="510">
        <f t="shared" si="11"/>
        <v>7</v>
      </c>
      <c r="M107" s="511">
        <f>'DO NOT CHANGE - BASE'!M100</f>
        <v>7</v>
      </c>
    </row>
    <row r="108" spans="2:15">
      <c r="B108" s="624"/>
      <c r="C108" s="485" t="s">
        <v>92</v>
      </c>
      <c r="D108" s="477">
        <f>Transparency!GJ31</f>
        <v>28</v>
      </c>
      <c r="E108" s="478"/>
      <c r="F108" s="477">
        <f>Accountability!GJ34</f>
        <v>19</v>
      </c>
      <c r="G108" s="478"/>
      <c r="H108" s="477">
        <f>Consistency!GJ27</f>
        <v>30</v>
      </c>
      <c r="I108" s="479"/>
      <c r="J108" s="478">
        <f t="shared" si="6"/>
        <v>26</v>
      </c>
      <c r="K108" s="480">
        <f t="shared" si="10"/>
        <v>26</v>
      </c>
      <c r="L108" s="481">
        <f t="shared" si="11"/>
        <v>77</v>
      </c>
      <c r="M108" s="482">
        <f>'DO NOT CHANGE - BASE'!M103</f>
        <v>79</v>
      </c>
    </row>
    <row r="109" spans="2:15" ht="16.5" thickBot="1">
      <c r="B109" s="626"/>
      <c r="C109" s="513" t="s">
        <v>86</v>
      </c>
      <c r="D109" s="514">
        <f>Transparency!GR31</f>
        <v>78</v>
      </c>
      <c r="E109" s="515"/>
      <c r="F109" s="514">
        <f>Accountability!GR34</f>
        <v>15</v>
      </c>
      <c r="G109" s="515"/>
      <c r="H109" s="514">
        <f>Consistency!GR27</f>
        <v>10</v>
      </c>
      <c r="I109" s="516"/>
      <c r="J109" s="497">
        <f t="shared" si="6"/>
        <v>29</v>
      </c>
      <c r="K109" s="517">
        <f t="shared" si="10"/>
        <v>29</v>
      </c>
      <c r="L109" s="518">
        <f t="shared" si="11"/>
        <v>71</v>
      </c>
      <c r="M109" s="519">
        <f>'DO NOT CHANGE - BASE'!M107</f>
        <v>73</v>
      </c>
    </row>
    <row r="110" spans="2:15" ht="5.0999999999999996" customHeight="1">
      <c r="B110" s="1"/>
    </row>
    <row r="111" spans="2:15" ht="72" customHeight="1">
      <c r="B111" s="1"/>
      <c r="C111" s="143" t="s">
        <v>114</v>
      </c>
      <c r="D111" s="143" t="s">
        <v>115</v>
      </c>
      <c r="E111" s="144">
        <v>0.25</v>
      </c>
      <c r="F111" s="143" t="s">
        <v>115</v>
      </c>
      <c r="G111" s="144">
        <v>0.35</v>
      </c>
      <c r="H111" s="143" t="s">
        <v>115</v>
      </c>
      <c r="I111" s="144">
        <v>0.4</v>
      </c>
      <c r="K111" s="521" t="s">
        <v>247</v>
      </c>
      <c r="L111" s="521"/>
      <c r="M111" s="521"/>
      <c r="N111" s="288"/>
      <c r="O111" s="288"/>
    </row>
    <row r="112" spans="2:15"/>
    <row r="113"/>
    <row r="114"/>
  </sheetData>
  <sheetProtection algorithmName="SHA-512" hashValue="XG63OyqXPQQ7rMvylISSLV7/Bb/sAzXH2P2BckBskIabO5YRrSCP48Gs7d5JQ48Pu530tfNGyUb5VbH7HjkQbw==" saltValue="BVSkLDz5UQv3DNj2dubqMA==" spinCount="100000" sheet="1" objects="1" scenarios="1"/>
  <sortState xmlns:xlrd2="http://schemas.microsoft.com/office/spreadsheetml/2017/richdata2" ref="C10:M80">
    <sortCondition ref="C10:C80"/>
  </sortState>
  <mergeCells count="15">
    <mergeCell ref="K111:M111"/>
    <mergeCell ref="B10:B80"/>
    <mergeCell ref="B81:B109"/>
    <mergeCell ref="F8:G8"/>
    <mergeCell ref="H8:I8"/>
    <mergeCell ref="C3:L3"/>
    <mergeCell ref="F4:G4"/>
    <mergeCell ref="D6:E6"/>
    <mergeCell ref="F6:G6"/>
    <mergeCell ref="H6:I6"/>
    <mergeCell ref="K6:K8"/>
    <mergeCell ref="D7:E7"/>
    <mergeCell ref="F7:G7"/>
    <mergeCell ref="H7:I7"/>
    <mergeCell ref="D8:E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A776E-D576-5242-A1B0-6013735D5C9A}">
  <sheetPr>
    <tabColor rgb="FF00B050"/>
  </sheetPr>
  <dimension ref="A1:P114"/>
  <sheetViews>
    <sheetView showGridLines="0" zoomScale="130" zoomScaleNormal="130" workbookViewId="0">
      <pane xSplit="4" ySplit="8" topLeftCell="E9" activePane="bottomRight" state="frozen"/>
      <selection pane="bottomRight" activeCell="D3" sqref="D3:M3"/>
      <selection pane="bottomLeft" activeCell="A9" sqref="A9"/>
      <selection pane="topRight" activeCell="D1" sqref="D1"/>
    </sheetView>
  </sheetViews>
  <sheetFormatPr defaultColWidth="0" defaultRowHeight="15.75" zeroHeight="1"/>
  <cols>
    <col min="1" max="1" width="4.875" customWidth="1"/>
    <col min="2" max="2" width="11.875" customWidth="1"/>
    <col min="3" max="3" width="1" customWidth="1"/>
    <col min="4" max="4" width="29.75" customWidth="1"/>
    <col min="5" max="5" width="9.875" style="1" customWidth="1"/>
    <col min="6" max="6" width="6" customWidth="1"/>
    <col min="7" max="7" width="9.875" style="1" customWidth="1"/>
    <col min="8" max="8" width="6" customWidth="1"/>
    <col min="9" max="9" width="9.875" style="1" customWidth="1"/>
    <col min="10" max="10" width="6" customWidth="1"/>
    <col min="11" max="11" width="10.875" hidden="1" customWidth="1"/>
    <col min="12" max="12" width="10.875" style="136" customWidth="1"/>
    <col min="13" max="13" width="0" style="1" hidden="1" customWidth="1"/>
    <col min="14" max="14" width="10.375" style="136" customWidth="1"/>
    <col min="15" max="15" width="11" customWidth="1"/>
    <col min="16" max="16" width="0" hidden="1" customWidth="1"/>
    <col min="17" max="16384" width="11" hidden="1"/>
  </cols>
  <sheetData>
    <row r="1" spans="2:14"/>
    <row r="2" spans="2:14"/>
    <row r="3" spans="2:14" ht="18.75">
      <c r="D3" s="523" t="s">
        <v>0</v>
      </c>
      <c r="E3" s="523"/>
      <c r="F3" s="523"/>
      <c r="G3" s="523"/>
      <c r="H3" s="523"/>
      <c r="I3" s="523"/>
      <c r="J3" s="523"/>
      <c r="K3" s="523"/>
      <c r="L3" s="523"/>
      <c r="M3" s="523"/>
    </row>
    <row r="4" spans="2:14">
      <c r="D4" s="1"/>
      <c r="F4" s="1"/>
      <c r="G4" s="524" t="s">
        <v>1</v>
      </c>
      <c r="H4" s="524"/>
      <c r="J4" s="2"/>
      <c r="K4" s="1"/>
    </row>
    <row r="5" spans="2:14">
      <c r="D5" s="1"/>
      <c r="F5" s="1"/>
      <c r="H5" s="1"/>
      <c r="J5" s="1"/>
      <c r="K5" s="1"/>
    </row>
    <row r="6" spans="2:14">
      <c r="D6" s="1"/>
      <c r="E6" s="525" t="s">
        <v>2</v>
      </c>
      <c r="F6" s="525"/>
      <c r="G6" s="525" t="s">
        <v>3</v>
      </c>
      <c r="H6" s="525"/>
      <c r="I6" s="526" t="s">
        <v>4</v>
      </c>
      <c r="J6" s="526"/>
      <c r="K6" s="3"/>
      <c r="L6" s="527" t="s">
        <v>5</v>
      </c>
    </row>
    <row r="7" spans="2:14" ht="16.5">
      <c r="B7" s="525" t="s">
        <v>285</v>
      </c>
      <c r="D7" s="1"/>
      <c r="E7" s="528" t="s">
        <v>7</v>
      </c>
      <c r="F7" s="528"/>
      <c r="G7" s="528" t="s">
        <v>8</v>
      </c>
      <c r="H7" s="528"/>
      <c r="I7" s="528" t="s">
        <v>9</v>
      </c>
      <c r="J7" s="528"/>
      <c r="K7" s="3"/>
      <c r="L7" s="527"/>
      <c r="N7" s="137" t="s">
        <v>10</v>
      </c>
    </row>
    <row r="8" spans="2:14">
      <c r="B8" s="629"/>
      <c r="D8" s="1"/>
      <c r="E8" s="522" t="s">
        <v>11</v>
      </c>
      <c r="F8" s="522"/>
      <c r="G8" s="522" t="s">
        <v>11</v>
      </c>
      <c r="H8" s="522"/>
      <c r="I8" s="522" t="s">
        <v>11</v>
      </c>
      <c r="J8" s="522"/>
      <c r="K8" s="3"/>
      <c r="L8" s="527"/>
      <c r="M8" s="138"/>
    </row>
    <row r="9" spans="2:14" ht="3.95" customHeight="1" thickBot="1"/>
    <row r="10" spans="2:14">
      <c r="B10" s="408">
        <v>8467513</v>
      </c>
      <c r="C10" s="409"/>
      <c r="D10" s="289" t="s">
        <v>71</v>
      </c>
      <c r="E10" s="240">
        <f>Transparency!DN31</f>
        <v>60</v>
      </c>
      <c r="F10" s="241"/>
      <c r="G10" s="240">
        <f>Accountability!DN34</f>
        <v>19</v>
      </c>
      <c r="H10" s="241"/>
      <c r="I10" s="240">
        <f>Consistency!DN27</f>
        <v>30</v>
      </c>
      <c r="J10" s="242"/>
      <c r="K10" s="238">
        <f t="shared" ref="K10:K41" si="0">ROUND((E10*$F$111)+(G10*$H$111)+(I10*$J$111),0)</f>
        <v>34</v>
      </c>
      <c r="L10" s="271">
        <f t="shared" ref="L10:L41" si="1">K10</f>
        <v>34</v>
      </c>
      <c r="M10" s="291">
        <f t="shared" ref="M10:M41" si="2">_xlfn.RANK.EQ(L10,$L$10:$L$109,0)</f>
        <v>56</v>
      </c>
      <c r="N10" s="275">
        <f>'DO NOT CHANGE - BASE'!M66</f>
        <v>58</v>
      </c>
    </row>
    <row r="11" spans="2:14">
      <c r="B11" s="410">
        <v>3286069</v>
      </c>
      <c r="C11" s="411"/>
      <c r="D11" s="253" t="s">
        <v>79</v>
      </c>
      <c r="E11" s="253">
        <f>Transparency!FF31</f>
        <v>45</v>
      </c>
      <c r="F11" s="254"/>
      <c r="G11" s="253">
        <f>Accountability!FF34</f>
        <v>17</v>
      </c>
      <c r="H11" s="254"/>
      <c r="I11" s="253">
        <f>Consistency!FF27</f>
        <v>35</v>
      </c>
      <c r="J11" s="255"/>
      <c r="K11" s="254">
        <f t="shared" si="0"/>
        <v>31</v>
      </c>
      <c r="L11" s="272">
        <f t="shared" si="1"/>
        <v>31</v>
      </c>
      <c r="M11" s="321">
        <f t="shared" si="2"/>
        <v>63</v>
      </c>
      <c r="N11" s="276">
        <f>'DO NOT CHANGE - BASE'!M88</f>
        <v>66</v>
      </c>
    </row>
    <row r="12" spans="2:14">
      <c r="B12" s="412">
        <v>2794356</v>
      </c>
      <c r="C12" s="413"/>
      <c r="D12" s="246" t="s">
        <v>74</v>
      </c>
      <c r="E12" s="239">
        <f>Transparency!GB31</f>
        <v>48</v>
      </c>
      <c r="F12" s="238"/>
      <c r="G12" s="239">
        <f>Accountability!GB34</f>
        <v>30</v>
      </c>
      <c r="H12" s="238"/>
      <c r="I12" s="239">
        <f>Consistency!GB27</f>
        <v>25</v>
      </c>
      <c r="J12" s="243"/>
      <c r="K12" s="238">
        <f t="shared" si="0"/>
        <v>33</v>
      </c>
      <c r="L12" s="273">
        <f t="shared" si="1"/>
        <v>33</v>
      </c>
      <c r="M12" s="292">
        <f t="shared" si="2"/>
        <v>59</v>
      </c>
      <c r="N12" s="277">
        <f>'DO NOT CHANGE - BASE'!M99</f>
        <v>61</v>
      </c>
    </row>
    <row r="13" spans="2:14">
      <c r="B13" s="410">
        <v>2662777</v>
      </c>
      <c r="C13" s="411"/>
      <c r="D13" s="256" t="s">
        <v>17</v>
      </c>
      <c r="E13" s="253">
        <f>Transparency!DD31</f>
        <v>57</v>
      </c>
      <c r="F13" s="254"/>
      <c r="G13" s="253">
        <f>Accountability!DD34</f>
        <v>80</v>
      </c>
      <c r="H13" s="254"/>
      <c r="I13" s="253">
        <f>Consistency!DD27</f>
        <v>50</v>
      </c>
      <c r="J13" s="255"/>
      <c r="K13" s="254">
        <f t="shared" si="0"/>
        <v>62</v>
      </c>
      <c r="L13" s="272">
        <f t="shared" si="1"/>
        <v>62</v>
      </c>
      <c r="M13" s="321">
        <f t="shared" si="2"/>
        <v>4</v>
      </c>
      <c r="N13" s="276">
        <f>'DO NOT CHANGE - BASE'!M61</f>
        <v>4</v>
      </c>
    </row>
    <row r="14" spans="2:14">
      <c r="B14" s="412">
        <v>2292476</v>
      </c>
      <c r="C14" s="413"/>
      <c r="D14" s="245" t="s">
        <v>21</v>
      </c>
      <c r="E14" s="239">
        <f>Transparency!AL31</f>
        <v>66</v>
      </c>
      <c r="F14" s="238"/>
      <c r="G14" s="239">
        <f>Accountability!AL34</f>
        <v>78</v>
      </c>
      <c r="H14" s="238"/>
      <c r="I14" s="239">
        <f>Consistency!AL27</f>
        <v>40</v>
      </c>
      <c r="J14" s="243"/>
      <c r="K14" s="238">
        <f t="shared" si="0"/>
        <v>60</v>
      </c>
      <c r="L14" s="273">
        <f t="shared" si="1"/>
        <v>60</v>
      </c>
      <c r="M14" s="292">
        <f t="shared" si="2"/>
        <v>7</v>
      </c>
      <c r="N14" s="277">
        <f>'DO NOT CHANGE - BASE'!M26</f>
        <v>8</v>
      </c>
    </row>
    <row r="15" spans="2:14">
      <c r="B15" s="410">
        <v>1930983</v>
      </c>
      <c r="C15" s="411"/>
      <c r="D15" s="253" t="s">
        <v>75</v>
      </c>
      <c r="E15" s="253">
        <f>Transparency!V31</f>
        <v>67</v>
      </c>
      <c r="F15" s="254"/>
      <c r="G15" s="253">
        <f>Accountability!V34</f>
        <v>15</v>
      </c>
      <c r="H15" s="254"/>
      <c r="I15" s="253">
        <f>Consistency!V27</f>
        <v>25</v>
      </c>
      <c r="J15" s="255"/>
      <c r="K15" s="254">
        <f t="shared" si="0"/>
        <v>32</v>
      </c>
      <c r="L15" s="272">
        <f t="shared" si="1"/>
        <v>32</v>
      </c>
      <c r="M15" s="321">
        <f t="shared" si="2"/>
        <v>62</v>
      </c>
      <c r="N15" s="276">
        <f>'DO NOT CHANGE - BASE'!M18</f>
        <v>62</v>
      </c>
    </row>
    <row r="16" spans="2:14">
      <c r="B16" s="412">
        <v>1624569</v>
      </c>
      <c r="C16" s="413"/>
      <c r="D16" s="245" t="s">
        <v>84</v>
      </c>
      <c r="E16" s="239">
        <f>Transparency!ED31</f>
        <v>49</v>
      </c>
      <c r="F16" s="238"/>
      <c r="G16" s="239">
        <f>Accountability!ED34</f>
        <v>20</v>
      </c>
      <c r="H16" s="238"/>
      <c r="I16" s="239">
        <f>Consistency!ED27</f>
        <v>25</v>
      </c>
      <c r="J16" s="243"/>
      <c r="K16" s="238">
        <f t="shared" si="0"/>
        <v>29</v>
      </c>
      <c r="L16" s="273">
        <f t="shared" si="1"/>
        <v>29</v>
      </c>
      <c r="M16" s="292">
        <f t="shared" si="2"/>
        <v>71</v>
      </c>
      <c r="N16" s="277">
        <f>'DO NOT CHANGE - BASE'!M74</f>
        <v>71</v>
      </c>
    </row>
    <row r="17" spans="2:14">
      <c r="B17" s="410">
        <v>1576251</v>
      </c>
      <c r="C17" s="411"/>
      <c r="D17" s="256" t="s">
        <v>24</v>
      </c>
      <c r="E17" s="253">
        <f>Transparency!EB31</f>
        <v>74</v>
      </c>
      <c r="F17" s="254"/>
      <c r="G17" s="253">
        <f>Accountability!EB34</f>
        <v>40</v>
      </c>
      <c r="H17" s="254"/>
      <c r="I17" s="253">
        <f>Consistency!EB27</f>
        <v>55</v>
      </c>
      <c r="J17" s="255"/>
      <c r="K17" s="254">
        <f t="shared" si="0"/>
        <v>55</v>
      </c>
      <c r="L17" s="272">
        <f t="shared" si="1"/>
        <v>55</v>
      </c>
      <c r="M17" s="321">
        <f t="shared" si="2"/>
        <v>10</v>
      </c>
      <c r="N17" s="276">
        <f>'DO NOT CHANGE - BASE'!M73</f>
        <v>11</v>
      </c>
    </row>
    <row r="18" spans="2:14">
      <c r="B18" s="412">
        <v>1497987</v>
      </c>
      <c r="C18" s="413"/>
      <c r="D18" s="245" t="s">
        <v>98</v>
      </c>
      <c r="E18" s="239">
        <f>Transparency!DX31</f>
        <v>40</v>
      </c>
      <c r="F18" s="238"/>
      <c r="G18" s="239">
        <f>Accountability!DX34</f>
        <v>25</v>
      </c>
      <c r="H18" s="238"/>
      <c r="I18" s="239">
        <f>Consistency!DX27</f>
        <v>10</v>
      </c>
      <c r="J18" s="243"/>
      <c r="K18" s="238">
        <f t="shared" si="0"/>
        <v>23</v>
      </c>
      <c r="L18" s="273">
        <f t="shared" si="1"/>
        <v>23</v>
      </c>
      <c r="M18" s="292">
        <f t="shared" si="2"/>
        <v>85</v>
      </c>
      <c r="N18" s="277">
        <f>'DO NOT CHANGE - BASE'!M71</f>
        <v>85</v>
      </c>
    </row>
    <row r="19" spans="2:14">
      <c r="B19" s="410">
        <v>1451853</v>
      </c>
      <c r="C19" s="411"/>
      <c r="D19" s="253" t="s">
        <v>15</v>
      </c>
      <c r="E19" s="253">
        <f>Transparency!FB31</f>
        <v>85</v>
      </c>
      <c r="F19" s="254"/>
      <c r="G19" s="253">
        <f>Accountability!FB34</f>
        <v>70</v>
      </c>
      <c r="H19" s="254"/>
      <c r="I19" s="253">
        <f>Consistency!FB27</f>
        <v>55</v>
      </c>
      <c r="J19" s="255"/>
      <c r="K19" s="254">
        <f t="shared" si="0"/>
        <v>68</v>
      </c>
      <c r="L19" s="272">
        <f t="shared" si="1"/>
        <v>68</v>
      </c>
      <c r="M19" s="321">
        <f t="shared" si="2"/>
        <v>2</v>
      </c>
      <c r="N19" s="276">
        <f>'DO NOT CHANGE - BASE'!M86</f>
        <v>2</v>
      </c>
    </row>
    <row r="20" spans="2:14">
      <c r="B20" s="412">
        <v>1381611</v>
      </c>
      <c r="C20" s="413"/>
      <c r="D20" s="239" t="s">
        <v>42</v>
      </c>
      <c r="E20" s="239">
        <f>Transparency!FD31</f>
        <v>57</v>
      </c>
      <c r="F20" s="238"/>
      <c r="G20" s="239">
        <f>Accountability!FD34</f>
        <v>38</v>
      </c>
      <c r="H20" s="238"/>
      <c r="I20" s="239">
        <f>Consistency!FD27</f>
        <v>40</v>
      </c>
      <c r="J20" s="243"/>
      <c r="K20" s="238">
        <f t="shared" si="0"/>
        <v>44</v>
      </c>
      <c r="L20" s="273">
        <f t="shared" si="1"/>
        <v>44</v>
      </c>
      <c r="M20" s="292">
        <f t="shared" si="2"/>
        <v>26</v>
      </c>
      <c r="N20" s="277">
        <f>'DO NOT CHANGE - BASE'!M87</f>
        <v>29</v>
      </c>
    </row>
    <row r="21" spans="2:14">
      <c r="B21" s="410">
        <v>1288457</v>
      </c>
      <c r="C21" s="411"/>
      <c r="D21" s="262" t="s">
        <v>30</v>
      </c>
      <c r="E21" s="253">
        <f>Transparency!AX31</f>
        <v>80</v>
      </c>
      <c r="F21" s="254"/>
      <c r="G21" s="253">
        <f>Accountability!AX34</f>
        <v>32</v>
      </c>
      <c r="H21" s="254"/>
      <c r="I21" s="253">
        <f>Consistency!AX27</f>
        <v>50</v>
      </c>
      <c r="J21" s="255"/>
      <c r="K21" s="254">
        <f t="shared" si="0"/>
        <v>51</v>
      </c>
      <c r="L21" s="272">
        <f t="shared" si="1"/>
        <v>51</v>
      </c>
      <c r="M21" s="321">
        <f t="shared" si="2"/>
        <v>17</v>
      </c>
      <c r="N21" s="276">
        <f>'DO NOT CHANGE - BASE'!M32</f>
        <v>17</v>
      </c>
    </row>
    <row r="22" spans="2:14">
      <c r="B22" s="412">
        <v>1186421</v>
      </c>
      <c r="C22" s="413"/>
      <c r="D22" s="244" t="s">
        <v>80</v>
      </c>
      <c r="E22" s="239">
        <f>Transparency!EZ31</f>
        <v>58</v>
      </c>
      <c r="F22" s="238"/>
      <c r="G22" s="239">
        <f>Accountability!EZ34</f>
        <v>14</v>
      </c>
      <c r="H22" s="238"/>
      <c r="I22" s="239">
        <f>Consistency!EZ27</f>
        <v>30</v>
      </c>
      <c r="J22" s="243"/>
      <c r="K22" s="238">
        <f t="shared" si="0"/>
        <v>31</v>
      </c>
      <c r="L22" s="273">
        <f t="shared" si="1"/>
        <v>31</v>
      </c>
      <c r="M22" s="292">
        <f t="shared" si="2"/>
        <v>63</v>
      </c>
      <c r="N22" s="277">
        <f>'DO NOT CHANGE - BASE'!M85</f>
        <v>67</v>
      </c>
    </row>
    <row r="23" spans="2:14">
      <c r="B23" s="410">
        <v>1139720</v>
      </c>
      <c r="C23" s="411"/>
      <c r="D23" s="253" t="s">
        <v>14</v>
      </c>
      <c r="E23" s="253">
        <f>Transparency!BN31</f>
        <v>77</v>
      </c>
      <c r="F23" s="254"/>
      <c r="G23" s="253">
        <f>Accountability!BN34</f>
        <v>90</v>
      </c>
      <c r="H23" s="254"/>
      <c r="I23" s="253">
        <f>Consistency!BN27</f>
        <v>45</v>
      </c>
      <c r="J23" s="255"/>
      <c r="K23" s="254">
        <f t="shared" si="0"/>
        <v>69</v>
      </c>
      <c r="L23" s="272">
        <f t="shared" si="1"/>
        <v>69</v>
      </c>
      <c r="M23" s="321">
        <f t="shared" si="2"/>
        <v>1</v>
      </c>
      <c r="N23" s="276">
        <f>'DO NOT CHANGE - BASE'!M40</f>
        <v>1</v>
      </c>
    </row>
    <row r="24" spans="2:14">
      <c r="B24" s="412">
        <v>1054827</v>
      </c>
      <c r="C24" s="413"/>
      <c r="D24" s="245" t="s">
        <v>41</v>
      </c>
      <c r="E24" s="239">
        <f>Transparency!DH31</f>
        <v>57</v>
      </c>
      <c r="F24" s="238"/>
      <c r="G24" s="239">
        <f>Accountability!DH34</f>
        <v>34</v>
      </c>
      <c r="H24" s="238"/>
      <c r="I24" s="239">
        <f>Consistency!DH27</f>
        <v>45</v>
      </c>
      <c r="J24" s="243"/>
      <c r="K24" s="238">
        <f t="shared" si="0"/>
        <v>44</v>
      </c>
      <c r="L24" s="273">
        <f t="shared" si="1"/>
        <v>44</v>
      </c>
      <c r="M24" s="292">
        <f t="shared" si="2"/>
        <v>26</v>
      </c>
      <c r="N24" s="277">
        <f>'DO NOT CHANGE - BASE'!M63</f>
        <v>28</v>
      </c>
    </row>
    <row r="25" spans="2:14">
      <c r="B25" s="410">
        <v>1000890</v>
      </c>
      <c r="C25" s="411"/>
      <c r="D25" s="257" t="s">
        <v>73</v>
      </c>
      <c r="E25" s="253">
        <f>Transparency!CJ31</f>
        <v>70</v>
      </c>
      <c r="F25" s="254"/>
      <c r="G25" s="253">
        <f>Accountability!CJ34</f>
        <v>5</v>
      </c>
      <c r="H25" s="254"/>
      <c r="I25" s="253">
        <f>Consistency!CJ27</f>
        <v>35</v>
      </c>
      <c r="J25" s="255"/>
      <c r="K25" s="254">
        <f t="shared" si="0"/>
        <v>33</v>
      </c>
      <c r="L25" s="272">
        <f t="shared" si="1"/>
        <v>33</v>
      </c>
      <c r="M25" s="321">
        <f t="shared" si="2"/>
        <v>59</v>
      </c>
      <c r="N25" s="276">
        <f>'DO NOT CHANGE - BASE'!M51</f>
        <v>60</v>
      </c>
    </row>
    <row r="26" spans="2:14" ht="31.5">
      <c r="B26" s="414">
        <v>999935</v>
      </c>
      <c r="C26" s="413"/>
      <c r="D26" s="252" t="s">
        <v>81</v>
      </c>
      <c r="E26" s="244">
        <f>Transparency!BJ31</f>
        <v>55</v>
      </c>
      <c r="F26" s="248"/>
      <c r="G26" s="244">
        <f>Accountability!BJ34</f>
        <v>14</v>
      </c>
      <c r="H26" s="248"/>
      <c r="I26" s="244">
        <f>Consistency!BJ27</f>
        <v>30</v>
      </c>
      <c r="J26" s="249"/>
      <c r="K26" s="248">
        <f t="shared" si="0"/>
        <v>31</v>
      </c>
      <c r="L26" s="284">
        <f t="shared" si="1"/>
        <v>31</v>
      </c>
      <c r="M26" s="303">
        <f t="shared" si="2"/>
        <v>63</v>
      </c>
      <c r="N26" s="285">
        <f>'DO NOT CHANGE - BASE'!M39</f>
        <v>68</v>
      </c>
    </row>
    <row r="27" spans="2:14" ht="17.100000000000001" customHeight="1">
      <c r="B27" s="410">
        <v>983489</v>
      </c>
      <c r="C27" s="411"/>
      <c r="D27" s="253" t="s">
        <v>49</v>
      </c>
      <c r="E27" s="253">
        <f>Transparency!FH31</f>
        <v>57</v>
      </c>
      <c r="F27" s="254"/>
      <c r="G27" s="253">
        <f>Accountability!FH34</f>
        <v>21</v>
      </c>
      <c r="H27" s="254"/>
      <c r="I27" s="253">
        <f>Consistency!FH27</f>
        <v>45</v>
      </c>
      <c r="J27" s="255"/>
      <c r="K27" s="254">
        <f t="shared" si="0"/>
        <v>40</v>
      </c>
      <c r="L27" s="272">
        <f t="shared" si="1"/>
        <v>40</v>
      </c>
      <c r="M27" s="321">
        <f t="shared" si="2"/>
        <v>36</v>
      </c>
      <c r="N27" s="276">
        <f>'DO NOT CHANGE - BASE'!M89</f>
        <v>36</v>
      </c>
    </row>
    <row r="28" spans="2:14" ht="17.100000000000001" customHeight="1">
      <c r="B28" s="412">
        <v>964177</v>
      </c>
      <c r="C28" s="413"/>
      <c r="D28" s="244" t="s">
        <v>18</v>
      </c>
      <c r="E28" s="239">
        <f>Transparency!L31</f>
        <v>72</v>
      </c>
      <c r="F28" s="238"/>
      <c r="G28" s="239">
        <f>Accountability!L34</f>
        <v>36</v>
      </c>
      <c r="H28" s="238"/>
      <c r="I28" s="239">
        <f>Consistency!L27</f>
        <v>75</v>
      </c>
      <c r="J28" s="243"/>
      <c r="K28" s="238">
        <f t="shared" si="0"/>
        <v>61</v>
      </c>
      <c r="L28" s="273">
        <f t="shared" si="1"/>
        <v>61</v>
      </c>
      <c r="M28" s="292">
        <f t="shared" si="2"/>
        <v>5</v>
      </c>
      <c r="N28" s="277">
        <f>'DO NOT CHANGE - BASE'!M13</f>
        <v>5</v>
      </c>
    </row>
    <row r="29" spans="2:14" ht="16.5" thickBot="1">
      <c r="B29" s="410">
        <v>955306</v>
      </c>
      <c r="C29" s="411"/>
      <c r="D29" s="253" t="s">
        <v>26</v>
      </c>
      <c r="E29" s="321">
        <f>Transparency!EP31</f>
        <v>67</v>
      </c>
      <c r="F29" s="254"/>
      <c r="G29" s="253">
        <f>Accountability!EP34</f>
        <v>55</v>
      </c>
      <c r="H29" s="254"/>
      <c r="I29" s="321">
        <f>Consistency!EP27</f>
        <v>45</v>
      </c>
      <c r="J29" s="254"/>
      <c r="K29" s="254">
        <f t="shared" si="0"/>
        <v>54</v>
      </c>
      <c r="L29" s="272">
        <f t="shared" si="1"/>
        <v>54</v>
      </c>
      <c r="M29" s="344">
        <f t="shared" si="2"/>
        <v>12</v>
      </c>
      <c r="N29" s="276">
        <f>'DO NOT CHANGE - BASE'!M80</f>
        <v>13</v>
      </c>
    </row>
    <row r="30" spans="2:14">
      <c r="B30" s="412">
        <v>935508</v>
      </c>
      <c r="C30" s="413"/>
      <c r="D30" s="239" t="s">
        <v>44</v>
      </c>
      <c r="E30" s="239">
        <f>Transparency!BP31</f>
        <v>52</v>
      </c>
      <c r="F30" s="238"/>
      <c r="G30" s="239">
        <f>Accountability!BP34</f>
        <v>17</v>
      </c>
      <c r="H30" s="238"/>
      <c r="I30" s="239">
        <f>Consistency!BP27</f>
        <v>60</v>
      </c>
      <c r="J30" s="243"/>
      <c r="K30" s="238">
        <f t="shared" si="0"/>
        <v>43</v>
      </c>
      <c r="L30" s="273">
        <f t="shared" si="1"/>
        <v>43</v>
      </c>
      <c r="M30" s="292">
        <f t="shared" si="2"/>
        <v>31</v>
      </c>
      <c r="N30" s="277">
        <f>'DO NOT CHANGE - BASE'!M41</f>
        <v>31</v>
      </c>
    </row>
    <row r="31" spans="2:14">
      <c r="B31" s="410">
        <v>906528</v>
      </c>
      <c r="C31" s="411"/>
      <c r="D31" s="262" t="s">
        <v>70</v>
      </c>
      <c r="E31" s="253">
        <f>Transparency!AR31</f>
        <v>49</v>
      </c>
      <c r="F31" s="254"/>
      <c r="G31" s="253">
        <f>Accountability!AR34</f>
        <v>17</v>
      </c>
      <c r="H31" s="254"/>
      <c r="I31" s="253">
        <f>Consistency!AR27</f>
        <v>40</v>
      </c>
      <c r="J31" s="255"/>
      <c r="K31" s="254">
        <f t="shared" si="0"/>
        <v>34</v>
      </c>
      <c r="L31" s="272">
        <f t="shared" si="1"/>
        <v>34</v>
      </c>
      <c r="M31" s="321">
        <f t="shared" si="2"/>
        <v>56</v>
      </c>
      <c r="N31" s="276">
        <f>'DO NOT CHANGE - BASE'!M29</f>
        <v>57</v>
      </c>
    </row>
    <row r="32" spans="2:14">
      <c r="B32" s="412">
        <v>879709</v>
      </c>
      <c r="C32" s="413"/>
      <c r="D32" s="245" t="s">
        <v>16</v>
      </c>
      <c r="E32" s="239">
        <f>Transparency!AH31</f>
        <v>87</v>
      </c>
      <c r="F32" s="238"/>
      <c r="G32" s="239">
        <f>Accountability!AH34</f>
        <v>54</v>
      </c>
      <c r="H32" s="238"/>
      <c r="I32" s="239">
        <f>Consistency!AH27</f>
        <v>60</v>
      </c>
      <c r="J32" s="243"/>
      <c r="K32" s="238">
        <f t="shared" si="0"/>
        <v>65</v>
      </c>
      <c r="L32" s="273">
        <f t="shared" si="1"/>
        <v>65</v>
      </c>
      <c r="M32" s="292">
        <f t="shared" si="2"/>
        <v>3</v>
      </c>
      <c r="N32" s="277">
        <f>'DO NOT CHANGE - BASE'!M24</f>
        <v>3</v>
      </c>
    </row>
    <row r="33" spans="2:14">
      <c r="B33" s="410">
        <v>766802</v>
      </c>
      <c r="C33" s="411"/>
      <c r="D33" s="256" t="s">
        <v>58</v>
      </c>
      <c r="E33" s="253">
        <f>Transparency!AN31</f>
        <v>43</v>
      </c>
      <c r="F33" s="254"/>
      <c r="G33" s="253">
        <f>Accountability!AN34</f>
        <v>52</v>
      </c>
      <c r="H33" s="254"/>
      <c r="I33" s="253">
        <f>Consistency!AN27</f>
        <v>20</v>
      </c>
      <c r="J33" s="255"/>
      <c r="K33" s="254">
        <f t="shared" si="0"/>
        <v>37</v>
      </c>
      <c r="L33" s="272">
        <f t="shared" si="1"/>
        <v>37</v>
      </c>
      <c r="M33" s="321">
        <f t="shared" si="2"/>
        <v>44</v>
      </c>
      <c r="N33" s="276">
        <f>'DO NOT CHANGE - BASE'!M27</f>
        <v>45</v>
      </c>
    </row>
    <row r="34" spans="2:14" ht="15.95" customHeight="1">
      <c r="B34" s="412">
        <v>757718</v>
      </c>
      <c r="C34" s="413"/>
      <c r="D34" s="246" t="s">
        <v>106</v>
      </c>
      <c r="E34" s="239">
        <f>Transparency!AZ31</f>
        <v>22</v>
      </c>
      <c r="F34" s="238"/>
      <c r="G34" s="239">
        <f>Accountability!AZ34</f>
        <v>21</v>
      </c>
      <c r="H34" s="238"/>
      <c r="I34" s="239">
        <f>Consistency!AZ27</f>
        <v>10</v>
      </c>
      <c r="J34" s="243"/>
      <c r="K34" s="238">
        <f t="shared" si="0"/>
        <v>17</v>
      </c>
      <c r="L34" s="273">
        <f t="shared" si="1"/>
        <v>17</v>
      </c>
      <c r="M34" s="292">
        <f t="shared" si="2"/>
        <v>93</v>
      </c>
      <c r="N34" s="277">
        <f>'DO NOT CHANGE - BASE'!M33</f>
        <v>93</v>
      </c>
    </row>
    <row r="35" spans="2:14">
      <c r="B35" s="410">
        <v>733919</v>
      </c>
      <c r="C35" s="411"/>
      <c r="D35" s="253" t="s">
        <v>38</v>
      </c>
      <c r="E35" s="253">
        <f>Transparency!FR31</f>
        <v>55</v>
      </c>
      <c r="F35" s="254"/>
      <c r="G35" s="253">
        <f>Accountability!FR34</f>
        <v>43</v>
      </c>
      <c r="H35" s="254"/>
      <c r="I35" s="253">
        <f>Consistency!FR27</f>
        <v>40</v>
      </c>
      <c r="J35" s="255"/>
      <c r="K35" s="254">
        <f t="shared" si="0"/>
        <v>45</v>
      </c>
      <c r="L35" s="272">
        <f t="shared" si="1"/>
        <v>45</v>
      </c>
      <c r="M35" s="321">
        <f t="shared" si="2"/>
        <v>24</v>
      </c>
      <c r="N35" s="276">
        <f>'DO NOT CHANGE - BASE'!M94</f>
        <v>25</v>
      </c>
    </row>
    <row r="36" spans="2:14">
      <c r="B36" s="412">
        <v>717961</v>
      </c>
      <c r="C36" s="413"/>
      <c r="D36" s="245" t="s">
        <v>65</v>
      </c>
      <c r="E36" s="239">
        <f>Transparency!DF31</f>
        <v>67</v>
      </c>
      <c r="F36" s="238"/>
      <c r="G36" s="239">
        <f>Accountability!DF34</f>
        <v>17</v>
      </c>
      <c r="H36" s="238"/>
      <c r="I36" s="239">
        <f>Consistency!DF27</f>
        <v>30</v>
      </c>
      <c r="J36" s="243"/>
      <c r="K36" s="238">
        <f t="shared" si="0"/>
        <v>35</v>
      </c>
      <c r="L36" s="273">
        <f t="shared" si="1"/>
        <v>35</v>
      </c>
      <c r="M36" s="292">
        <f t="shared" si="2"/>
        <v>50</v>
      </c>
      <c r="N36" s="277">
        <f>'DO NOT CHANGE - BASE'!M62</f>
        <v>52</v>
      </c>
    </row>
    <row r="37" spans="2:14">
      <c r="B37" s="410">
        <v>711463</v>
      </c>
      <c r="C37" s="411"/>
      <c r="D37" s="406" t="s">
        <v>32</v>
      </c>
      <c r="E37" s="253">
        <f>Transparency!BB31</f>
        <v>68</v>
      </c>
      <c r="F37" s="254"/>
      <c r="G37" s="253">
        <f>Accountability!BB34</f>
        <v>33</v>
      </c>
      <c r="H37" s="254"/>
      <c r="I37" s="253">
        <f>Consistency!BB27</f>
        <v>45</v>
      </c>
      <c r="J37" s="255"/>
      <c r="K37" s="254">
        <f t="shared" si="0"/>
        <v>47</v>
      </c>
      <c r="L37" s="272">
        <f t="shared" si="1"/>
        <v>47</v>
      </c>
      <c r="M37" s="321">
        <f t="shared" si="2"/>
        <v>19</v>
      </c>
      <c r="N37" s="276">
        <f>'DO NOT CHANGE - BASE'!M34</f>
        <v>19</v>
      </c>
    </row>
    <row r="38" spans="2:14">
      <c r="B38" s="412">
        <v>687725</v>
      </c>
      <c r="C38" s="413"/>
      <c r="D38" s="245" t="s">
        <v>62</v>
      </c>
      <c r="E38" s="239">
        <f>Transparency!DV31</f>
        <v>87</v>
      </c>
      <c r="F38" s="238"/>
      <c r="G38" s="239">
        <f>Accountability!DV34</f>
        <v>18</v>
      </c>
      <c r="H38" s="238"/>
      <c r="I38" s="239">
        <f>Consistency!DV27</f>
        <v>20</v>
      </c>
      <c r="J38" s="243"/>
      <c r="K38" s="238">
        <f t="shared" si="0"/>
        <v>36</v>
      </c>
      <c r="L38" s="273">
        <f t="shared" si="1"/>
        <v>36</v>
      </c>
      <c r="M38" s="292">
        <f t="shared" si="2"/>
        <v>46</v>
      </c>
      <c r="N38" s="277">
        <f>'DO NOT CHANGE - BASE'!M70</f>
        <v>49</v>
      </c>
    </row>
    <row r="39" spans="2:14">
      <c r="B39" s="410">
        <v>684986</v>
      </c>
      <c r="C39" s="411"/>
      <c r="D39" s="257" t="s">
        <v>92</v>
      </c>
      <c r="E39" s="253">
        <f>Transparency!GJ31</f>
        <v>28</v>
      </c>
      <c r="F39" s="254"/>
      <c r="G39" s="253">
        <f>Accountability!GJ34</f>
        <v>19</v>
      </c>
      <c r="H39" s="254"/>
      <c r="I39" s="253">
        <f>Consistency!GJ27</f>
        <v>30</v>
      </c>
      <c r="J39" s="255"/>
      <c r="K39" s="254">
        <f t="shared" si="0"/>
        <v>26</v>
      </c>
      <c r="L39" s="272">
        <f t="shared" si="1"/>
        <v>26</v>
      </c>
      <c r="M39" s="321">
        <f t="shared" si="2"/>
        <v>77</v>
      </c>
      <c r="N39" s="276">
        <f>'DO NOT CHANGE - BASE'!M103</f>
        <v>79</v>
      </c>
    </row>
    <row r="40" spans="2:14">
      <c r="B40" s="412">
        <v>678851</v>
      </c>
      <c r="C40" s="413"/>
      <c r="D40" s="245" t="s">
        <v>85</v>
      </c>
      <c r="E40" s="239">
        <f>Transparency!DJ31</f>
        <v>52</v>
      </c>
      <c r="F40" s="238"/>
      <c r="G40" s="239">
        <f>Accountability!DJ34</f>
        <v>17</v>
      </c>
      <c r="H40" s="238"/>
      <c r="I40" s="239">
        <f>Consistency!DJ27</f>
        <v>25</v>
      </c>
      <c r="J40" s="243"/>
      <c r="K40" s="238">
        <f t="shared" si="0"/>
        <v>29</v>
      </c>
      <c r="L40" s="273">
        <f t="shared" si="1"/>
        <v>29</v>
      </c>
      <c r="M40" s="292">
        <f t="shared" si="2"/>
        <v>71</v>
      </c>
      <c r="N40" s="277">
        <f>'DO NOT CHANGE - BASE'!M64</f>
        <v>72</v>
      </c>
    </row>
    <row r="41" spans="2:14">
      <c r="B41" s="410">
        <v>670050</v>
      </c>
      <c r="C41" s="411"/>
      <c r="D41" s="257" t="s">
        <v>43</v>
      </c>
      <c r="E41" s="253">
        <f>Transparency!GP31</f>
        <v>57</v>
      </c>
      <c r="F41" s="254"/>
      <c r="G41" s="253">
        <f>Accountability!GP34</f>
        <v>50</v>
      </c>
      <c r="H41" s="254"/>
      <c r="I41" s="253">
        <f>Consistency!GP27</f>
        <v>30</v>
      </c>
      <c r="J41" s="255"/>
      <c r="K41" s="254">
        <f t="shared" si="0"/>
        <v>44</v>
      </c>
      <c r="L41" s="272">
        <f t="shared" si="1"/>
        <v>44</v>
      </c>
      <c r="M41" s="321">
        <f t="shared" si="2"/>
        <v>26</v>
      </c>
      <c r="N41" s="276">
        <f>'DO NOT CHANGE - BASE'!M106</f>
        <v>30</v>
      </c>
    </row>
    <row r="42" spans="2:14">
      <c r="B42" s="412">
        <v>646790</v>
      </c>
      <c r="C42" s="413"/>
      <c r="D42" s="246" t="s">
        <v>67</v>
      </c>
      <c r="E42" s="239">
        <f>Transparency!CT31</f>
        <v>65</v>
      </c>
      <c r="F42" s="238"/>
      <c r="G42" s="239">
        <f>Accountability!CT34</f>
        <v>24</v>
      </c>
      <c r="H42" s="238"/>
      <c r="I42" s="239">
        <f>Consistency!CT27</f>
        <v>25</v>
      </c>
      <c r="J42" s="243"/>
      <c r="K42" s="238">
        <f t="shared" ref="K42:K73" si="3">ROUND((E42*$F$111)+(G42*$H$111)+(I42*$J$111),0)</f>
        <v>35</v>
      </c>
      <c r="L42" s="273">
        <f t="shared" ref="L42:L73" si="4">K42</f>
        <v>35</v>
      </c>
      <c r="M42" s="292">
        <f t="shared" ref="M42:M73" si="5">_xlfn.RANK.EQ(L42,$L$10:$L$109,0)</f>
        <v>50</v>
      </c>
      <c r="N42" s="277">
        <f>'DO NOT CHANGE - BASE'!M56</f>
        <v>54</v>
      </c>
    </row>
    <row r="43" spans="2:14">
      <c r="B43" s="410">
        <v>641162</v>
      </c>
      <c r="C43" s="411"/>
      <c r="D43" s="253" t="s">
        <v>28</v>
      </c>
      <c r="E43" s="253">
        <f>Transparency!EN31</f>
        <v>75</v>
      </c>
      <c r="F43" s="254"/>
      <c r="G43" s="253">
        <f>Accountability!EN34</f>
        <v>38</v>
      </c>
      <c r="H43" s="254"/>
      <c r="I43" s="253">
        <f>Consistency!EN27</f>
        <v>50</v>
      </c>
      <c r="J43" s="255"/>
      <c r="K43" s="254">
        <f t="shared" si="3"/>
        <v>52</v>
      </c>
      <c r="L43" s="272">
        <f t="shared" si="4"/>
        <v>52</v>
      </c>
      <c r="M43" s="321">
        <f t="shared" si="5"/>
        <v>14</v>
      </c>
      <c r="N43" s="276">
        <f>'DO NOT CHANGE - BASE'!M79</f>
        <v>15</v>
      </c>
    </row>
    <row r="44" spans="2:14">
      <c r="B44" s="412">
        <v>562599</v>
      </c>
      <c r="C44" s="413"/>
      <c r="D44" s="239" t="s">
        <v>48</v>
      </c>
      <c r="E44" s="239">
        <f>Transparency!F31</f>
        <v>82</v>
      </c>
      <c r="F44" s="238"/>
      <c r="G44" s="239">
        <f>Accountability!F34</f>
        <v>12</v>
      </c>
      <c r="H44" s="238"/>
      <c r="I44" s="239">
        <f>Consistency!F27</f>
        <v>40</v>
      </c>
      <c r="J44" s="243"/>
      <c r="K44" s="238">
        <f t="shared" si="3"/>
        <v>41</v>
      </c>
      <c r="L44" s="273">
        <f t="shared" si="4"/>
        <v>41</v>
      </c>
      <c r="M44" s="292">
        <f t="shared" si="5"/>
        <v>35</v>
      </c>
      <c r="N44" s="277">
        <f>'DO NOT CHANGE - BASE'!M10</f>
        <v>35</v>
      </c>
    </row>
    <row r="45" spans="2:14">
      <c r="B45" s="410">
        <v>509475</v>
      </c>
      <c r="C45" s="411"/>
      <c r="D45" s="256" t="s">
        <v>54</v>
      </c>
      <c r="E45" s="253">
        <f>Transparency!DB31</f>
        <v>48</v>
      </c>
      <c r="F45" s="254"/>
      <c r="G45" s="253">
        <f>Accountability!DB34</f>
        <v>39</v>
      </c>
      <c r="H45" s="254"/>
      <c r="I45" s="253">
        <f>Consistency!DB27</f>
        <v>30</v>
      </c>
      <c r="J45" s="255"/>
      <c r="K45" s="254">
        <f t="shared" si="3"/>
        <v>38</v>
      </c>
      <c r="L45" s="272">
        <f t="shared" si="4"/>
        <v>38</v>
      </c>
      <c r="M45" s="321">
        <f t="shared" si="5"/>
        <v>40</v>
      </c>
      <c r="N45" s="276">
        <f>'DO NOT CHANGE - BASE'!M60</f>
        <v>41</v>
      </c>
    </row>
    <row r="46" spans="2:14">
      <c r="B46" s="412">
        <v>496461</v>
      </c>
      <c r="C46" s="413"/>
      <c r="D46" s="246" t="s">
        <v>35</v>
      </c>
      <c r="E46" s="239">
        <f>Transparency!H31</f>
        <v>81</v>
      </c>
      <c r="F46" s="238"/>
      <c r="G46" s="239">
        <f>Accountability!H34</f>
        <v>47</v>
      </c>
      <c r="H46" s="238"/>
      <c r="I46" s="239">
        <f>Consistency!H27</f>
        <v>25</v>
      </c>
      <c r="J46" s="243"/>
      <c r="K46" s="238">
        <f t="shared" si="3"/>
        <v>47</v>
      </c>
      <c r="L46" s="273">
        <f t="shared" si="4"/>
        <v>47</v>
      </c>
      <c r="M46" s="292">
        <f t="shared" si="5"/>
        <v>19</v>
      </c>
      <c r="N46" s="277">
        <f>'DO NOT CHANGE - BASE'!M11</f>
        <v>22</v>
      </c>
    </row>
    <row r="47" spans="2:14">
      <c r="B47" s="410">
        <v>484472</v>
      </c>
      <c r="C47" s="411"/>
      <c r="D47" s="253" t="s">
        <v>29</v>
      </c>
      <c r="E47" s="253">
        <f>Transparency!ER31</f>
        <v>70</v>
      </c>
      <c r="F47" s="254"/>
      <c r="G47" s="253">
        <f>Accountability!ER34</f>
        <v>48</v>
      </c>
      <c r="H47" s="254"/>
      <c r="I47" s="253">
        <f>Consistency!ER27</f>
        <v>45</v>
      </c>
      <c r="J47" s="255"/>
      <c r="K47" s="254">
        <f t="shared" si="3"/>
        <v>52</v>
      </c>
      <c r="L47" s="272">
        <f t="shared" si="4"/>
        <v>52</v>
      </c>
      <c r="M47" s="321">
        <f t="shared" si="5"/>
        <v>14</v>
      </c>
      <c r="N47" s="276">
        <f>'DO NOT CHANGE - BASE'!M81</f>
        <v>16</v>
      </c>
    </row>
    <row r="48" spans="2:14">
      <c r="B48" s="412">
        <v>469124</v>
      </c>
      <c r="C48" s="413"/>
      <c r="D48" s="246" t="s">
        <v>36</v>
      </c>
      <c r="E48" s="239">
        <f>Transparency!EV31</f>
        <v>65</v>
      </c>
      <c r="F48" s="238"/>
      <c r="G48" s="239">
        <f>Accountability!EV34</f>
        <v>34</v>
      </c>
      <c r="H48" s="238"/>
      <c r="I48" s="239">
        <f>Consistency!EV27</f>
        <v>45</v>
      </c>
      <c r="J48" s="243"/>
      <c r="K48" s="238">
        <f t="shared" si="3"/>
        <v>46</v>
      </c>
      <c r="L48" s="273">
        <f t="shared" si="4"/>
        <v>46</v>
      </c>
      <c r="M48" s="292">
        <f t="shared" si="5"/>
        <v>23</v>
      </c>
      <c r="N48" s="277">
        <f>'DO NOT CHANGE - BASE'!M83</f>
        <v>23</v>
      </c>
    </row>
    <row r="49" spans="2:14">
      <c r="B49" s="410">
        <v>427592</v>
      </c>
      <c r="C49" s="411"/>
      <c r="D49" s="261" t="s">
        <v>37</v>
      </c>
      <c r="E49" s="253">
        <f>Transparency!CV31</f>
        <v>47</v>
      </c>
      <c r="F49" s="254"/>
      <c r="G49" s="253">
        <f>Accountability!CV34</f>
        <v>32</v>
      </c>
      <c r="H49" s="254"/>
      <c r="I49" s="253">
        <f>Consistency!CV27</f>
        <v>55</v>
      </c>
      <c r="J49" s="255"/>
      <c r="K49" s="254">
        <f t="shared" si="3"/>
        <v>45</v>
      </c>
      <c r="L49" s="272">
        <f t="shared" si="4"/>
        <v>45</v>
      </c>
      <c r="M49" s="321">
        <f t="shared" si="5"/>
        <v>24</v>
      </c>
      <c r="N49" s="276">
        <f>'DO NOT CHANGE - BASE'!M57</f>
        <v>24</v>
      </c>
    </row>
    <row r="50" spans="2:14">
      <c r="B50" s="412">
        <v>411401</v>
      </c>
      <c r="C50" s="413"/>
      <c r="D50" s="246" t="s">
        <v>50</v>
      </c>
      <c r="E50" s="239">
        <f>Transparency!GF31</f>
        <v>62</v>
      </c>
      <c r="F50" s="238"/>
      <c r="G50" s="239">
        <f>Accountability!GF34</f>
        <v>36</v>
      </c>
      <c r="H50" s="238"/>
      <c r="I50" s="239">
        <f>Consistency!GF27</f>
        <v>30</v>
      </c>
      <c r="J50" s="243"/>
      <c r="K50" s="238">
        <f t="shared" si="3"/>
        <v>40</v>
      </c>
      <c r="L50" s="273">
        <f t="shared" si="4"/>
        <v>40</v>
      </c>
      <c r="M50" s="292">
        <f t="shared" si="5"/>
        <v>36</v>
      </c>
      <c r="N50" s="277">
        <f>'DO NOT CHANGE - BASE'!M101</f>
        <v>37</v>
      </c>
    </row>
    <row r="51" spans="2:14">
      <c r="B51" s="410">
        <v>389347</v>
      </c>
      <c r="C51" s="411"/>
      <c r="D51" s="257" t="s">
        <v>23</v>
      </c>
      <c r="E51" s="253">
        <f>Transparency!J31</f>
        <v>65</v>
      </c>
      <c r="F51" s="254"/>
      <c r="G51" s="253">
        <f>Accountability!J34</f>
        <v>42</v>
      </c>
      <c r="H51" s="254"/>
      <c r="I51" s="253">
        <f>Consistency!J27</f>
        <v>60</v>
      </c>
      <c r="J51" s="255"/>
      <c r="K51" s="254">
        <f t="shared" si="3"/>
        <v>55</v>
      </c>
      <c r="L51" s="272">
        <f t="shared" si="4"/>
        <v>55</v>
      </c>
      <c r="M51" s="321">
        <f t="shared" si="5"/>
        <v>10</v>
      </c>
      <c r="N51" s="276">
        <f>'DO NOT CHANGE - BASE'!M12</f>
        <v>10</v>
      </c>
    </row>
    <row r="52" spans="2:14">
      <c r="B52" s="412">
        <v>323103</v>
      </c>
      <c r="C52" s="413"/>
      <c r="D52" s="246" t="s">
        <v>69</v>
      </c>
      <c r="E52" s="239">
        <f>Transparency!GL31</f>
        <v>42</v>
      </c>
      <c r="F52" s="238"/>
      <c r="G52" s="239">
        <f>Accountability!GL34</f>
        <v>15</v>
      </c>
      <c r="H52" s="238"/>
      <c r="I52" s="239">
        <f>Consistency!GL27</f>
        <v>45</v>
      </c>
      <c r="J52" s="243"/>
      <c r="K52" s="238">
        <f t="shared" si="3"/>
        <v>34</v>
      </c>
      <c r="L52" s="273">
        <f t="shared" si="4"/>
        <v>34</v>
      </c>
      <c r="M52" s="292">
        <f t="shared" si="5"/>
        <v>56</v>
      </c>
      <c r="N52" s="277">
        <f>'DO NOT CHANGE - BASE'!M104</f>
        <v>56</v>
      </c>
    </row>
    <row r="53" spans="2:14">
      <c r="B53" s="410">
        <v>322178</v>
      </c>
      <c r="C53" s="411"/>
      <c r="D53" s="257" t="s">
        <v>57</v>
      </c>
      <c r="E53" s="253">
        <f>Transparency!CD31</f>
        <v>50</v>
      </c>
      <c r="F53" s="254"/>
      <c r="G53" s="253">
        <f>Accountability!CD34</f>
        <v>36</v>
      </c>
      <c r="H53" s="254"/>
      <c r="I53" s="253">
        <f>Consistency!CD27</f>
        <v>30</v>
      </c>
      <c r="J53" s="255"/>
      <c r="K53" s="254">
        <f t="shared" si="3"/>
        <v>37</v>
      </c>
      <c r="L53" s="272">
        <f t="shared" si="4"/>
        <v>37</v>
      </c>
      <c r="M53" s="321">
        <f t="shared" si="5"/>
        <v>44</v>
      </c>
      <c r="N53" s="276">
        <f>'DO NOT CHANGE - BASE'!M48</f>
        <v>44</v>
      </c>
    </row>
    <row r="54" spans="2:14">
      <c r="B54" s="412">
        <v>307220</v>
      </c>
      <c r="C54" s="413"/>
      <c r="D54" s="245" t="s">
        <v>113</v>
      </c>
      <c r="E54" s="239">
        <f>Transparency!DP31</f>
        <v>4</v>
      </c>
      <c r="F54" s="238"/>
      <c r="G54" s="239">
        <f>Accountability!DP34</f>
        <v>0</v>
      </c>
      <c r="H54" s="238"/>
      <c r="I54" s="239">
        <f>Consistency!DP27</f>
        <v>0</v>
      </c>
      <c r="J54" s="243"/>
      <c r="K54" s="238">
        <f t="shared" si="3"/>
        <v>1</v>
      </c>
      <c r="L54" s="273">
        <f t="shared" si="4"/>
        <v>1</v>
      </c>
      <c r="M54" s="292">
        <f t="shared" si="5"/>
        <v>100</v>
      </c>
      <c r="N54" s="277">
        <f>'DO NOT CHANGE - BASE'!M67</f>
        <v>100</v>
      </c>
    </row>
    <row r="55" spans="2:14">
      <c r="B55" s="410">
        <v>300431</v>
      </c>
      <c r="C55" s="411"/>
      <c r="D55" s="258" t="s">
        <v>53</v>
      </c>
      <c r="E55" s="253">
        <f>Transparency!EF31</f>
        <v>65</v>
      </c>
      <c r="F55" s="254"/>
      <c r="G55" s="253">
        <f>Accountability!EF34</f>
        <v>17</v>
      </c>
      <c r="H55" s="254"/>
      <c r="I55" s="253">
        <f>Consistency!EF27</f>
        <v>40</v>
      </c>
      <c r="J55" s="255"/>
      <c r="K55" s="254">
        <f t="shared" si="3"/>
        <v>38</v>
      </c>
      <c r="L55" s="272">
        <f t="shared" si="4"/>
        <v>38</v>
      </c>
      <c r="M55" s="321">
        <f t="shared" si="5"/>
        <v>40</v>
      </c>
      <c r="N55" s="276">
        <f>'DO NOT CHANGE - BASE'!M75</f>
        <v>40</v>
      </c>
    </row>
    <row r="56" spans="2:14">
      <c r="B56" s="412">
        <v>298263</v>
      </c>
      <c r="C56" s="413"/>
      <c r="D56" s="246" t="s">
        <v>93</v>
      </c>
      <c r="E56" s="239">
        <f>Transparency!BX31</f>
        <v>58</v>
      </c>
      <c r="F56" s="238"/>
      <c r="G56" s="239">
        <f>Accountability!BX34</f>
        <v>9</v>
      </c>
      <c r="H56" s="238"/>
      <c r="I56" s="239">
        <f>Consistency!BX27</f>
        <v>20</v>
      </c>
      <c r="J56" s="243"/>
      <c r="K56" s="238">
        <f t="shared" si="3"/>
        <v>26</v>
      </c>
      <c r="L56" s="273">
        <f t="shared" si="4"/>
        <v>26</v>
      </c>
      <c r="M56" s="292">
        <f t="shared" si="5"/>
        <v>77</v>
      </c>
      <c r="N56" s="277">
        <f>'DO NOT CHANGE - BASE'!M45</f>
        <v>80</v>
      </c>
    </row>
    <row r="57" spans="2:14">
      <c r="B57" s="410">
        <v>293310</v>
      </c>
      <c r="C57" s="411"/>
      <c r="D57" s="253" t="s">
        <v>110</v>
      </c>
      <c r="E57" s="253">
        <f>Transparency!FX31</f>
        <v>15</v>
      </c>
      <c r="F57" s="254"/>
      <c r="G57" s="253">
        <f>Accountability!FX34</f>
        <v>12</v>
      </c>
      <c r="H57" s="254"/>
      <c r="I57" s="253">
        <f>Consistency!FX27</f>
        <v>10</v>
      </c>
      <c r="J57" s="255"/>
      <c r="K57" s="254">
        <f t="shared" si="3"/>
        <v>12</v>
      </c>
      <c r="L57" s="272">
        <f t="shared" si="4"/>
        <v>12</v>
      </c>
      <c r="M57" s="321">
        <f t="shared" si="5"/>
        <v>97</v>
      </c>
      <c r="N57" s="276">
        <f>'DO NOT CHANGE - BASE'!M97</f>
        <v>97</v>
      </c>
    </row>
    <row r="58" spans="2:14">
      <c r="B58" s="412">
        <v>292466</v>
      </c>
      <c r="C58" s="413"/>
      <c r="D58" s="239" t="s">
        <v>27</v>
      </c>
      <c r="E58" s="239">
        <f>Transparency!FV31</f>
        <v>72</v>
      </c>
      <c r="F58" s="238"/>
      <c r="G58" s="239">
        <f>Accountability!FV34</f>
        <v>33</v>
      </c>
      <c r="H58" s="238"/>
      <c r="I58" s="239">
        <f>Consistency!FV27</f>
        <v>55</v>
      </c>
      <c r="J58" s="243"/>
      <c r="K58" s="238">
        <f t="shared" si="3"/>
        <v>52</v>
      </c>
      <c r="L58" s="273">
        <f t="shared" si="4"/>
        <v>52</v>
      </c>
      <c r="M58" s="292">
        <f t="shared" si="5"/>
        <v>14</v>
      </c>
      <c r="N58" s="277">
        <f>'DO NOT CHANGE - BASE'!M96</f>
        <v>14</v>
      </c>
    </row>
    <row r="59" spans="2:14">
      <c r="B59" s="410">
        <v>288253</v>
      </c>
      <c r="C59" s="411"/>
      <c r="D59" s="258" t="s">
        <v>45</v>
      </c>
      <c r="E59" s="253">
        <f>Transparency!EH31</f>
        <v>39</v>
      </c>
      <c r="F59" s="254"/>
      <c r="G59" s="253">
        <f>Accountability!EH34</f>
        <v>44</v>
      </c>
      <c r="H59" s="254"/>
      <c r="I59" s="253">
        <f>Consistency!EH27</f>
        <v>45</v>
      </c>
      <c r="J59" s="255"/>
      <c r="K59" s="254">
        <f t="shared" si="3"/>
        <v>43</v>
      </c>
      <c r="L59" s="272">
        <f t="shared" si="4"/>
        <v>43</v>
      </c>
      <c r="M59" s="321">
        <f t="shared" si="5"/>
        <v>31</v>
      </c>
      <c r="N59" s="276">
        <f>'DO NOT CHANGE - BASE'!M76</f>
        <v>32</v>
      </c>
    </row>
    <row r="60" spans="2:14">
      <c r="B60" s="412">
        <v>285527</v>
      </c>
      <c r="C60" s="413"/>
      <c r="D60" s="251" t="s">
        <v>55</v>
      </c>
      <c r="E60" s="239">
        <f>Transparency!BH31</f>
        <v>45</v>
      </c>
      <c r="F60" s="238"/>
      <c r="G60" s="239">
        <f>Accountability!BH34</f>
        <v>47</v>
      </c>
      <c r="H60" s="238"/>
      <c r="I60" s="239">
        <f>Consistency!BH27</f>
        <v>25</v>
      </c>
      <c r="J60" s="243"/>
      <c r="K60" s="238">
        <f t="shared" si="3"/>
        <v>38</v>
      </c>
      <c r="L60" s="273">
        <f t="shared" si="4"/>
        <v>38</v>
      </c>
      <c r="M60" s="292">
        <f t="shared" si="5"/>
        <v>40</v>
      </c>
      <c r="N60" s="277">
        <f>'DO NOT CHANGE - BASE'!M38</f>
        <v>42</v>
      </c>
    </row>
    <row r="61" spans="2:14">
      <c r="B61" s="410">
        <v>279458</v>
      </c>
      <c r="C61" s="411"/>
      <c r="D61" s="256" t="s">
        <v>63</v>
      </c>
      <c r="E61" s="253">
        <f>Transparency!AF31</f>
        <v>49</v>
      </c>
      <c r="F61" s="254"/>
      <c r="G61" s="253">
        <f>Accountability!AF34</f>
        <v>18</v>
      </c>
      <c r="H61" s="254"/>
      <c r="I61" s="253">
        <f>Consistency!AF27</f>
        <v>40</v>
      </c>
      <c r="J61" s="255"/>
      <c r="K61" s="254">
        <f t="shared" si="3"/>
        <v>35</v>
      </c>
      <c r="L61" s="272">
        <f t="shared" si="4"/>
        <v>35</v>
      </c>
      <c r="M61" s="321">
        <f t="shared" si="5"/>
        <v>50</v>
      </c>
      <c r="N61" s="276">
        <f>'DO NOT CHANGE - BASE'!M23</f>
        <v>50</v>
      </c>
    </row>
    <row r="62" spans="2:14">
      <c r="B62" s="412">
        <v>274133</v>
      </c>
      <c r="C62" s="413"/>
      <c r="D62" s="245" t="s">
        <v>66</v>
      </c>
      <c r="E62" s="239">
        <f>Transparency!DR31</f>
        <v>55</v>
      </c>
      <c r="F62" s="238"/>
      <c r="G62" s="239">
        <f>Accountability!DR34</f>
        <v>32</v>
      </c>
      <c r="H62" s="238"/>
      <c r="I62" s="239">
        <f>Consistency!DR27</f>
        <v>25</v>
      </c>
      <c r="J62" s="243"/>
      <c r="K62" s="238">
        <f t="shared" si="3"/>
        <v>35</v>
      </c>
      <c r="L62" s="273">
        <f t="shared" si="4"/>
        <v>35</v>
      </c>
      <c r="M62" s="292">
        <f t="shared" si="5"/>
        <v>50</v>
      </c>
      <c r="N62" s="277">
        <f>'DO NOT CHANGE - BASE'!M68</f>
        <v>53</v>
      </c>
    </row>
    <row r="63" spans="2:14">
      <c r="B63" s="410">
        <v>269196</v>
      </c>
      <c r="C63" s="411"/>
      <c r="D63" s="261" t="s">
        <v>96</v>
      </c>
      <c r="E63" s="253">
        <f>Transparency!CX31</f>
        <v>32</v>
      </c>
      <c r="F63" s="254"/>
      <c r="G63" s="253">
        <f>Accountability!CX34</f>
        <v>17</v>
      </c>
      <c r="H63" s="254"/>
      <c r="I63" s="253">
        <f>Consistency!CX27</f>
        <v>25</v>
      </c>
      <c r="J63" s="255"/>
      <c r="K63" s="254">
        <f t="shared" si="3"/>
        <v>24</v>
      </c>
      <c r="L63" s="272">
        <f t="shared" si="4"/>
        <v>24</v>
      </c>
      <c r="M63" s="321">
        <f t="shared" si="5"/>
        <v>82</v>
      </c>
      <c r="N63" s="276">
        <f>'DO NOT CHANGE - BASE'!M58</f>
        <v>83</v>
      </c>
    </row>
    <row r="64" spans="2:14">
      <c r="B64" s="412">
        <v>255735</v>
      </c>
      <c r="C64" s="413"/>
      <c r="D64" s="246" t="s">
        <v>86</v>
      </c>
      <c r="E64" s="239">
        <f>Transparency!GR31</f>
        <v>78</v>
      </c>
      <c r="F64" s="238"/>
      <c r="G64" s="239">
        <f>Accountability!GR34</f>
        <v>15</v>
      </c>
      <c r="H64" s="238"/>
      <c r="I64" s="239">
        <f>Consistency!GR27</f>
        <v>10</v>
      </c>
      <c r="J64" s="243"/>
      <c r="K64" s="238">
        <f t="shared" si="3"/>
        <v>29</v>
      </c>
      <c r="L64" s="273">
        <f t="shared" si="4"/>
        <v>29</v>
      </c>
      <c r="M64" s="292">
        <f t="shared" si="5"/>
        <v>71</v>
      </c>
      <c r="N64" s="277">
        <f>'DO NOT CHANGE - BASE'!M107</f>
        <v>73</v>
      </c>
    </row>
    <row r="65" spans="2:14">
      <c r="B65" s="410">
        <v>250320</v>
      </c>
      <c r="C65" s="411"/>
      <c r="D65" s="257" t="s">
        <v>105</v>
      </c>
      <c r="E65" s="253">
        <f>Transparency!GT31</f>
        <v>27</v>
      </c>
      <c r="F65" s="254"/>
      <c r="G65" s="253">
        <f>Accountability!GT34</f>
        <v>21</v>
      </c>
      <c r="H65" s="254"/>
      <c r="I65" s="253">
        <f>Consistency!GT27</f>
        <v>10</v>
      </c>
      <c r="J65" s="255"/>
      <c r="K65" s="254">
        <f t="shared" si="3"/>
        <v>18</v>
      </c>
      <c r="L65" s="272">
        <f t="shared" si="4"/>
        <v>18</v>
      </c>
      <c r="M65" s="321">
        <f t="shared" si="5"/>
        <v>91</v>
      </c>
      <c r="N65" s="276">
        <f>'DO NOT CHANGE - BASE'!M108</f>
        <v>92</v>
      </c>
    </row>
    <row r="66" spans="2:14">
      <c r="B66" s="412">
        <v>249630</v>
      </c>
      <c r="C66" s="413"/>
      <c r="D66" s="245" t="s">
        <v>47</v>
      </c>
      <c r="E66" s="239">
        <f>Transparency!BT31</f>
        <v>34</v>
      </c>
      <c r="F66" s="238"/>
      <c r="G66" s="239">
        <f>Accountability!BT34</f>
        <v>32</v>
      </c>
      <c r="H66" s="238"/>
      <c r="I66" s="239">
        <f>Consistency!BT27</f>
        <v>55</v>
      </c>
      <c r="J66" s="243"/>
      <c r="K66" s="238">
        <f t="shared" si="3"/>
        <v>42</v>
      </c>
      <c r="L66" s="273">
        <f t="shared" si="4"/>
        <v>42</v>
      </c>
      <c r="M66" s="292">
        <f t="shared" si="5"/>
        <v>34</v>
      </c>
      <c r="N66" s="277">
        <f>'DO NOT CHANGE - BASE'!M43</f>
        <v>34</v>
      </c>
    </row>
    <row r="67" spans="2:14">
      <c r="B67" s="410">
        <v>242753</v>
      </c>
      <c r="C67" s="411"/>
      <c r="D67" s="256" t="s">
        <v>64</v>
      </c>
      <c r="E67" s="253">
        <f>Transparency!FP31</f>
        <v>60</v>
      </c>
      <c r="F67" s="254"/>
      <c r="G67" s="253">
        <f>Accountability!FP34</f>
        <v>22</v>
      </c>
      <c r="H67" s="254"/>
      <c r="I67" s="253">
        <f>Consistency!FP27</f>
        <v>30</v>
      </c>
      <c r="J67" s="255"/>
      <c r="K67" s="254">
        <f t="shared" si="3"/>
        <v>35</v>
      </c>
      <c r="L67" s="272">
        <f t="shared" si="4"/>
        <v>35</v>
      </c>
      <c r="M67" s="321">
        <f t="shared" si="5"/>
        <v>50</v>
      </c>
      <c r="N67" s="276">
        <f>'DO NOT CHANGE - BASE'!M93</f>
        <v>51</v>
      </c>
    </row>
    <row r="68" spans="2:14">
      <c r="B68" s="412">
        <v>221508</v>
      </c>
      <c r="C68" s="413"/>
      <c r="D68" s="251" t="s">
        <v>112</v>
      </c>
      <c r="E68" s="239">
        <f>Transparency!BF31</f>
        <v>7</v>
      </c>
      <c r="F68" s="238"/>
      <c r="G68" s="239">
        <f>Accountability!BF34</f>
        <v>10</v>
      </c>
      <c r="H68" s="238"/>
      <c r="I68" s="239">
        <f>Consistency!BF27</f>
        <v>15</v>
      </c>
      <c r="J68" s="243"/>
      <c r="K68" s="238">
        <f t="shared" si="3"/>
        <v>11</v>
      </c>
      <c r="L68" s="273">
        <f t="shared" si="4"/>
        <v>11</v>
      </c>
      <c r="M68" s="292">
        <f t="shared" si="5"/>
        <v>99</v>
      </c>
      <c r="N68" s="277">
        <f>'DO NOT CHANGE - BASE'!M36</f>
        <v>99</v>
      </c>
    </row>
    <row r="69" spans="2:14">
      <c r="B69" s="410">
        <v>212031</v>
      </c>
      <c r="C69" s="411"/>
      <c r="D69" s="268" t="s">
        <v>97</v>
      </c>
      <c r="E69" s="253">
        <f>Transparency!BD31</f>
        <v>50</v>
      </c>
      <c r="F69" s="254"/>
      <c r="G69" s="253">
        <f>Accountability!BD34</f>
        <v>22</v>
      </c>
      <c r="H69" s="254"/>
      <c r="I69" s="253">
        <f>Consistency!BD27</f>
        <v>10</v>
      </c>
      <c r="J69" s="255"/>
      <c r="K69" s="254">
        <f t="shared" si="3"/>
        <v>24</v>
      </c>
      <c r="L69" s="272">
        <f t="shared" si="4"/>
        <v>24</v>
      </c>
      <c r="M69" s="321">
        <f t="shared" si="5"/>
        <v>82</v>
      </c>
      <c r="N69" s="276">
        <f>'DO NOT CHANGE - BASE'!M35</f>
        <v>84</v>
      </c>
    </row>
    <row r="70" spans="2:14">
      <c r="B70" s="412">
        <v>202906</v>
      </c>
      <c r="C70" s="413"/>
      <c r="D70" s="246" t="s">
        <v>68</v>
      </c>
      <c r="E70" s="239">
        <f>Transparency!CB31</f>
        <v>60</v>
      </c>
      <c r="F70" s="238"/>
      <c r="G70" s="239">
        <f>Accountability!CB34</f>
        <v>34</v>
      </c>
      <c r="H70" s="238"/>
      <c r="I70" s="239">
        <f>Consistency!CB27</f>
        <v>20</v>
      </c>
      <c r="J70" s="243"/>
      <c r="K70" s="238">
        <f t="shared" si="3"/>
        <v>35</v>
      </c>
      <c r="L70" s="273">
        <f t="shared" si="4"/>
        <v>35</v>
      </c>
      <c r="M70" s="292">
        <f t="shared" si="5"/>
        <v>50</v>
      </c>
      <c r="N70" s="277">
        <f>'DO NOT CHANGE - BASE'!M47</f>
        <v>55</v>
      </c>
    </row>
    <row r="71" spans="2:14">
      <c r="B71" s="410">
        <v>200478</v>
      </c>
      <c r="C71" s="411"/>
      <c r="D71" s="257" t="s">
        <v>33</v>
      </c>
      <c r="E71" s="253">
        <f>Transparency!EX31</f>
        <v>72</v>
      </c>
      <c r="F71" s="254"/>
      <c r="G71" s="253">
        <f>Accountability!EX34</f>
        <v>44</v>
      </c>
      <c r="H71" s="254"/>
      <c r="I71" s="253">
        <f>Consistency!EX27</f>
        <v>35</v>
      </c>
      <c r="J71" s="255"/>
      <c r="K71" s="254">
        <f t="shared" si="3"/>
        <v>47</v>
      </c>
      <c r="L71" s="272">
        <f t="shared" si="4"/>
        <v>47</v>
      </c>
      <c r="M71" s="321">
        <f t="shared" si="5"/>
        <v>19</v>
      </c>
      <c r="N71" s="276">
        <f>'DO NOT CHANGE - BASE'!M84</f>
        <v>20</v>
      </c>
    </row>
    <row r="72" spans="2:14">
      <c r="B72" s="412">
        <v>189692</v>
      </c>
      <c r="C72" s="413"/>
      <c r="D72" s="246" t="s">
        <v>83</v>
      </c>
      <c r="E72" s="239">
        <f>Transparency!ET31</f>
        <v>42</v>
      </c>
      <c r="F72" s="238"/>
      <c r="G72" s="239">
        <f>Accountability!ET34</f>
        <v>9</v>
      </c>
      <c r="H72" s="238"/>
      <c r="I72" s="239">
        <f>Consistency!ET27</f>
        <v>40</v>
      </c>
      <c r="J72" s="243"/>
      <c r="K72" s="238">
        <f t="shared" si="3"/>
        <v>30</v>
      </c>
      <c r="L72" s="273">
        <f t="shared" si="4"/>
        <v>30</v>
      </c>
      <c r="M72" s="292">
        <f t="shared" si="5"/>
        <v>70</v>
      </c>
      <c r="N72" s="277">
        <f>'DO NOT CHANGE - BASE'!M82</f>
        <v>70</v>
      </c>
    </row>
    <row r="73" spans="2:14">
      <c r="B73" s="410">
        <v>184118</v>
      </c>
      <c r="C73" s="411"/>
      <c r="D73" s="257" t="s">
        <v>46</v>
      </c>
      <c r="E73" s="253">
        <f>Transparency!FZ31</f>
        <v>67</v>
      </c>
      <c r="F73" s="254"/>
      <c r="G73" s="253">
        <f>Accountability!FZ34</f>
        <v>24</v>
      </c>
      <c r="H73" s="254"/>
      <c r="I73" s="253">
        <f>Consistency!FZ27</f>
        <v>45</v>
      </c>
      <c r="J73" s="255"/>
      <c r="K73" s="254">
        <f t="shared" si="3"/>
        <v>43</v>
      </c>
      <c r="L73" s="272">
        <f t="shared" si="4"/>
        <v>43</v>
      </c>
      <c r="M73" s="321">
        <f t="shared" si="5"/>
        <v>31</v>
      </c>
      <c r="N73" s="276">
        <f>'DO NOT CHANGE - BASE'!M98</f>
        <v>33</v>
      </c>
    </row>
    <row r="74" spans="2:14">
      <c r="B74" s="412">
        <v>176987</v>
      </c>
      <c r="C74" s="413"/>
      <c r="D74" s="239" t="s">
        <v>31</v>
      </c>
      <c r="E74" s="239">
        <f>Transparency!AB31</f>
        <v>57</v>
      </c>
      <c r="F74" s="238"/>
      <c r="G74" s="239">
        <f>Accountability!AB34</f>
        <v>45</v>
      </c>
      <c r="H74" s="238"/>
      <c r="I74" s="239">
        <f>Consistency!AB27</f>
        <v>45</v>
      </c>
      <c r="J74" s="243"/>
      <c r="K74" s="238">
        <f t="shared" ref="K74:K109" si="6">ROUND((E74*$F$111)+(G74*$H$111)+(I74*$J$111),0)</f>
        <v>48</v>
      </c>
      <c r="L74" s="273">
        <f t="shared" ref="L74:L105" si="7">K74</f>
        <v>48</v>
      </c>
      <c r="M74" s="292">
        <f t="shared" ref="M74:M105" si="8">_xlfn.RANK.EQ(L74,$L$10:$L$109,0)</f>
        <v>18</v>
      </c>
      <c r="N74" s="277">
        <f>'DO NOT CHANGE - BASE'!M21</f>
        <v>18</v>
      </c>
    </row>
    <row r="75" spans="2:14">
      <c r="B75" s="410">
        <v>164298</v>
      </c>
      <c r="C75" s="411"/>
      <c r="D75" s="257" t="s">
        <v>102</v>
      </c>
      <c r="E75" s="253">
        <f>Transparency!CN31</f>
        <v>17</v>
      </c>
      <c r="F75" s="254"/>
      <c r="G75" s="253">
        <f>Accountability!CN34</f>
        <v>17</v>
      </c>
      <c r="H75" s="254"/>
      <c r="I75" s="253">
        <f>Consistency!CN27</f>
        <v>25</v>
      </c>
      <c r="J75" s="255"/>
      <c r="K75" s="254">
        <f t="shared" si="6"/>
        <v>20</v>
      </c>
      <c r="L75" s="272">
        <f t="shared" si="7"/>
        <v>20</v>
      </c>
      <c r="M75" s="321">
        <f t="shared" si="8"/>
        <v>89</v>
      </c>
      <c r="N75" s="276">
        <f>'DO NOT CHANGE - BASE'!M53</f>
        <v>89</v>
      </c>
    </row>
    <row r="76" spans="2:14">
      <c r="B76" s="412">
        <v>164221</v>
      </c>
      <c r="C76" s="413"/>
      <c r="D76" s="250" t="s">
        <v>89</v>
      </c>
      <c r="E76" s="239">
        <f>Transparency!CZ31</f>
        <v>44</v>
      </c>
      <c r="F76" s="238"/>
      <c r="G76" s="239">
        <f>Accountability!CZ34</f>
        <v>16</v>
      </c>
      <c r="H76" s="238"/>
      <c r="I76" s="239">
        <f>Consistency!CZ27</f>
        <v>25</v>
      </c>
      <c r="J76" s="243"/>
      <c r="K76" s="238">
        <f t="shared" si="6"/>
        <v>27</v>
      </c>
      <c r="L76" s="273">
        <f t="shared" si="7"/>
        <v>27</v>
      </c>
      <c r="M76" s="292">
        <f t="shared" si="8"/>
        <v>75</v>
      </c>
      <c r="N76" s="277">
        <f>'DO NOT CHANGE - BASE'!M59</f>
        <v>76</v>
      </c>
    </row>
    <row r="77" spans="2:14">
      <c r="B77" s="415">
        <v>149440</v>
      </c>
      <c r="C77" s="411"/>
      <c r="D77" s="253" t="s">
        <v>39</v>
      </c>
      <c r="E77" s="253">
        <f>Transparency!P31</f>
        <v>55</v>
      </c>
      <c r="F77" s="254"/>
      <c r="G77" s="253">
        <f>Accountability!P34</f>
        <v>29</v>
      </c>
      <c r="H77" s="254"/>
      <c r="I77" s="253">
        <f>Consistency!P27</f>
        <v>50</v>
      </c>
      <c r="J77" s="255"/>
      <c r="K77" s="254">
        <f t="shared" si="6"/>
        <v>44</v>
      </c>
      <c r="L77" s="272">
        <f t="shared" si="7"/>
        <v>44</v>
      </c>
      <c r="M77" s="321">
        <f t="shared" si="8"/>
        <v>26</v>
      </c>
      <c r="N77" s="276">
        <f>'DO NOT CHANGE - BASE'!M15</f>
        <v>26</v>
      </c>
    </row>
    <row r="78" spans="2:14">
      <c r="B78" s="414">
        <v>127151</v>
      </c>
      <c r="C78" s="416"/>
      <c r="D78" s="244" t="s">
        <v>61</v>
      </c>
      <c r="E78" s="244">
        <f>Transparency!FL31</f>
        <v>52</v>
      </c>
      <c r="F78" s="248"/>
      <c r="G78" s="244">
        <f>Accountability!FL34</f>
        <v>36</v>
      </c>
      <c r="H78" s="248"/>
      <c r="I78" s="244">
        <f>Consistency!FL27</f>
        <v>25</v>
      </c>
      <c r="J78" s="249"/>
      <c r="K78" s="248">
        <f t="shared" si="6"/>
        <v>36</v>
      </c>
      <c r="L78" s="284">
        <f t="shared" si="7"/>
        <v>36</v>
      </c>
      <c r="M78" s="303">
        <f t="shared" si="8"/>
        <v>46</v>
      </c>
      <c r="N78" s="277">
        <f>'DO NOT CHANGE - BASE'!M91</f>
        <v>48</v>
      </c>
    </row>
    <row r="79" spans="2:14">
      <c r="B79" s="410">
        <v>116330</v>
      </c>
      <c r="C79" s="411"/>
      <c r="D79" s="253" t="s">
        <v>103</v>
      </c>
      <c r="E79" s="253">
        <f>Transparency!T31</f>
        <v>32</v>
      </c>
      <c r="F79" s="254"/>
      <c r="G79" s="253">
        <f>Accountability!T34</f>
        <v>15</v>
      </c>
      <c r="H79" s="254"/>
      <c r="I79" s="253">
        <f>Consistency!T27</f>
        <v>15</v>
      </c>
      <c r="J79" s="255"/>
      <c r="K79" s="254">
        <f t="shared" si="6"/>
        <v>19</v>
      </c>
      <c r="L79" s="272">
        <f t="shared" si="7"/>
        <v>19</v>
      </c>
      <c r="M79" s="321">
        <f t="shared" si="8"/>
        <v>90</v>
      </c>
      <c r="N79" s="276">
        <f>'DO NOT CHANGE - BASE'!M17</f>
        <v>90</v>
      </c>
    </row>
    <row r="80" spans="2:14">
      <c r="B80" s="412">
        <v>115302</v>
      </c>
      <c r="C80" s="413"/>
      <c r="D80" s="239" t="s">
        <v>77</v>
      </c>
      <c r="E80" s="239">
        <f>Transparency!Z31</f>
        <v>47</v>
      </c>
      <c r="F80" s="238"/>
      <c r="G80" s="239">
        <f>Accountability!Z34</f>
        <v>10</v>
      </c>
      <c r="H80" s="238"/>
      <c r="I80" s="239">
        <f>Consistency!Z27</f>
        <v>40</v>
      </c>
      <c r="J80" s="243"/>
      <c r="K80" s="238">
        <f t="shared" si="6"/>
        <v>31</v>
      </c>
      <c r="L80" s="273">
        <f t="shared" si="7"/>
        <v>31</v>
      </c>
      <c r="M80" s="292">
        <f t="shared" si="8"/>
        <v>63</v>
      </c>
      <c r="N80" s="277">
        <f>'DO NOT CHANGE - BASE'!M20</f>
        <v>64</v>
      </c>
    </row>
    <row r="81" spans="2:14">
      <c r="B81" s="410">
        <v>114086</v>
      </c>
      <c r="C81" s="411"/>
      <c r="D81" s="257" t="s">
        <v>25</v>
      </c>
      <c r="E81" s="253">
        <f>Transparency!CF31</f>
        <v>87</v>
      </c>
      <c r="F81" s="254"/>
      <c r="G81" s="253">
        <f>Accountability!CF34</f>
        <v>34</v>
      </c>
      <c r="H81" s="254"/>
      <c r="I81" s="253">
        <f>Consistency!CF27</f>
        <v>50</v>
      </c>
      <c r="J81" s="255"/>
      <c r="K81" s="254">
        <f t="shared" si="6"/>
        <v>54</v>
      </c>
      <c r="L81" s="272">
        <f t="shared" si="7"/>
        <v>54</v>
      </c>
      <c r="M81" s="321">
        <f t="shared" si="8"/>
        <v>12</v>
      </c>
      <c r="N81" s="276">
        <f>'DO NOT CHANGE - BASE'!M49</f>
        <v>12</v>
      </c>
    </row>
    <row r="82" spans="2:14">
      <c r="B82" s="412">
        <v>111348</v>
      </c>
      <c r="C82" s="413"/>
      <c r="D82" s="247" t="s">
        <v>101</v>
      </c>
      <c r="E82" s="239">
        <f>Transparency!EJ31</f>
        <v>42</v>
      </c>
      <c r="F82" s="238"/>
      <c r="G82" s="239">
        <f>Accountability!EJ34</f>
        <v>10</v>
      </c>
      <c r="H82" s="238"/>
      <c r="I82" s="239">
        <f>Consistency!EJ27</f>
        <v>20</v>
      </c>
      <c r="J82" s="243"/>
      <c r="K82" s="238">
        <f t="shared" si="6"/>
        <v>22</v>
      </c>
      <c r="L82" s="273">
        <f t="shared" si="7"/>
        <v>22</v>
      </c>
      <c r="M82" s="292">
        <f t="shared" si="8"/>
        <v>87</v>
      </c>
      <c r="N82" s="277">
        <f>'DO NOT CHANGE - BASE'!M77</f>
        <v>88</v>
      </c>
    </row>
    <row r="83" spans="2:14">
      <c r="B83" s="410">
        <v>106941</v>
      </c>
      <c r="C83" s="411"/>
      <c r="D83" s="257" t="s">
        <v>72</v>
      </c>
      <c r="E83" s="253">
        <f>Transparency!CP31</f>
        <v>45</v>
      </c>
      <c r="F83" s="254"/>
      <c r="G83" s="253">
        <f>Accountability!CP34</f>
        <v>21</v>
      </c>
      <c r="H83" s="254"/>
      <c r="I83" s="253">
        <f>Consistency!CP27</f>
        <v>35</v>
      </c>
      <c r="J83" s="255"/>
      <c r="K83" s="254">
        <f t="shared" si="6"/>
        <v>33</v>
      </c>
      <c r="L83" s="272">
        <f t="shared" si="7"/>
        <v>33</v>
      </c>
      <c r="M83" s="321">
        <f t="shared" si="8"/>
        <v>59</v>
      </c>
      <c r="N83" s="276">
        <f>'DO NOT CHANGE - BASE'!M54</f>
        <v>59</v>
      </c>
    </row>
    <row r="84" spans="2:14">
      <c r="B84" s="412">
        <v>106633</v>
      </c>
      <c r="C84" s="413"/>
      <c r="D84" s="246" t="s">
        <v>60</v>
      </c>
      <c r="E84" s="239">
        <f>Transparency!CH31</f>
        <v>67</v>
      </c>
      <c r="F84" s="238"/>
      <c r="G84" s="239">
        <f>Accountability!CH34</f>
        <v>15</v>
      </c>
      <c r="H84" s="238"/>
      <c r="I84" s="239">
        <f>Consistency!CH27</f>
        <v>35</v>
      </c>
      <c r="J84" s="243"/>
      <c r="K84" s="238">
        <f t="shared" si="6"/>
        <v>36</v>
      </c>
      <c r="L84" s="273">
        <f t="shared" si="7"/>
        <v>36</v>
      </c>
      <c r="M84" s="292">
        <f t="shared" si="8"/>
        <v>46</v>
      </c>
      <c r="N84" s="277">
        <f>'DO NOT CHANGE - BASE'!M50</f>
        <v>47</v>
      </c>
    </row>
    <row r="85" spans="2:14">
      <c r="B85" s="410">
        <v>103212</v>
      </c>
      <c r="C85" s="411"/>
      <c r="D85" s="257" t="s">
        <v>108</v>
      </c>
      <c r="E85" s="253">
        <f>Transparency!GV31</f>
        <v>22</v>
      </c>
      <c r="F85" s="254"/>
      <c r="G85" s="253">
        <f>Accountability!GV34</f>
        <v>10</v>
      </c>
      <c r="H85" s="254"/>
      <c r="I85" s="253">
        <f>Consistency!GV27</f>
        <v>15</v>
      </c>
      <c r="J85" s="255"/>
      <c r="K85" s="254">
        <f t="shared" si="6"/>
        <v>15</v>
      </c>
      <c r="L85" s="272">
        <f t="shared" si="7"/>
        <v>15</v>
      </c>
      <c r="M85" s="321">
        <f t="shared" si="8"/>
        <v>94</v>
      </c>
      <c r="N85" s="276">
        <f>'DO NOT CHANGE - BASE'!M109</f>
        <v>94</v>
      </c>
    </row>
    <row r="86" spans="2:14">
      <c r="B86" s="412">
        <v>101733</v>
      </c>
      <c r="C86" s="413"/>
      <c r="D86" s="246" t="s">
        <v>22</v>
      </c>
      <c r="E86" s="239">
        <f>Transparency!BV31</f>
        <v>95</v>
      </c>
      <c r="F86" s="238"/>
      <c r="G86" s="239">
        <f>Accountability!BV34</f>
        <v>35</v>
      </c>
      <c r="H86" s="238"/>
      <c r="I86" s="239">
        <f>Consistency!BV27</f>
        <v>55</v>
      </c>
      <c r="J86" s="243"/>
      <c r="K86" s="238">
        <f t="shared" si="6"/>
        <v>58</v>
      </c>
      <c r="L86" s="273">
        <f t="shared" si="7"/>
        <v>58</v>
      </c>
      <c r="M86" s="292">
        <f t="shared" si="8"/>
        <v>9</v>
      </c>
      <c r="N86" s="277">
        <f>'DO NOT CHANGE - BASE'!M44</f>
        <v>9</v>
      </c>
    </row>
    <row r="87" spans="2:14">
      <c r="B87" s="410">
        <v>100336</v>
      </c>
      <c r="C87" s="411"/>
      <c r="D87" s="257" t="s">
        <v>88</v>
      </c>
      <c r="E87" s="253">
        <f>Transparency!CR31</f>
        <v>43</v>
      </c>
      <c r="F87" s="254"/>
      <c r="G87" s="253">
        <f>Accountability!CR34</f>
        <v>7</v>
      </c>
      <c r="H87" s="254"/>
      <c r="I87" s="253">
        <f>Consistency!CR27</f>
        <v>35</v>
      </c>
      <c r="J87" s="255"/>
      <c r="K87" s="254">
        <f t="shared" si="6"/>
        <v>27</v>
      </c>
      <c r="L87" s="272">
        <f t="shared" si="7"/>
        <v>27</v>
      </c>
      <c r="M87" s="321">
        <f t="shared" si="8"/>
        <v>75</v>
      </c>
      <c r="N87" s="276">
        <f>'DO NOT CHANGE - BASE'!M55</f>
        <v>75</v>
      </c>
    </row>
    <row r="88" spans="2:14">
      <c r="B88" s="412">
        <v>98216</v>
      </c>
      <c r="C88" s="413"/>
      <c r="D88" s="244" t="s">
        <v>40</v>
      </c>
      <c r="E88" s="239">
        <f>Transparency!N31</f>
        <v>67</v>
      </c>
      <c r="F88" s="238"/>
      <c r="G88" s="239">
        <f>Accountability!N34</f>
        <v>20</v>
      </c>
      <c r="H88" s="238"/>
      <c r="I88" s="239">
        <f>Consistency!N27</f>
        <v>50</v>
      </c>
      <c r="J88" s="243"/>
      <c r="K88" s="238">
        <f t="shared" si="6"/>
        <v>44</v>
      </c>
      <c r="L88" s="273">
        <f t="shared" si="7"/>
        <v>44</v>
      </c>
      <c r="M88" s="292">
        <f t="shared" si="8"/>
        <v>26</v>
      </c>
      <c r="N88" s="277">
        <f>'DO NOT CHANGE - BASE'!M14</f>
        <v>27</v>
      </c>
    </row>
    <row r="89" spans="2:14">
      <c r="B89" s="410">
        <v>94926</v>
      </c>
      <c r="C89" s="411"/>
      <c r="D89" s="253" t="s">
        <v>51</v>
      </c>
      <c r="E89" s="253">
        <f>Transparency!FJ31</f>
        <v>59</v>
      </c>
      <c r="F89" s="254"/>
      <c r="G89" s="253">
        <f>Accountability!FJ34</f>
        <v>19</v>
      </c>
      <c r="H89" s="254"/>
      <c r="I89" s="253">
        <f>Consistency!FJ27</f>
        <v>45</v>
      </c>
      <c r="J89" s="255"/>
      <c r="K89" s="254">
        <f t="shared" si="6"/>
        <v>39</v>
      </c>
      <c r="L89" s="272">
        <f t="shared" si="7"/>
        <v>39</v>
      </c>
      <c r="M89" s="321">
        <f t="shared" si="8"/>
        <v>38</v>
      </c>
      <c r="N89" s="276">
        <f>'DO NOT CHANGE - BASE'!M90</f>
        <v>38</v>
      </c>
    </row>
    <row r="90" spans="2:14">
      <c r="B90" s="412">
        <v>92975</v>
      </c>
      <c r="C90" s="413"/>
      <c r="D90" s="245" t="s">
        <v>87</v>
      </c>
      <c r="E90" s="239">
        <f>Transparency!AJ31</f>
        <v>48</v>
      </c>
      <c r="F90" s="238"/>
      <c r="G90" s="239">
        <f>Accountability!AJ34</f>
        <v>10</v>
      </c>
      <c r="H90" s="238"/>
      <c r="I90" s="239">
        <f>Consistency!AJ27</f>
        <v>30</v>
      </c>
      <c r="J90" s="243"/>
      <c r="K90" s="238">
        <f t="shared" si="6"/>
        <v>28</v>
      </c>
      <c r="L90" s="273">
        <f t="shared" si="7"/>
        <v>28</v>
      </c>
      <c r="M90" s="292">
        <f t="shared" si="8"/>
        <v>74</v>
      </c>
      <c r="N90" s="277">
        <f>'DO NOT CHANGE - BASE'!M25</f>
        <v>74</v>
      </c>
    </row>
    <row r="91" spans="2:14">
      <c r="B91" s="410">
        <v>88193</v>
      </c>
      <c r="C91" s="411"/>
      <c r="D91" s="253" t="s">
        <v>91</v>
      </c>
      <c r="E91" s="253">
        <f>Transparency!FN31</f>
        <v>22</v>
      </c>
      <c r="F91" s="254"/>
      <c r="G91" s="253">
        <f>Accountability!FN34</f>
        <v>14</v>
      </c>
      <c r="H91" s="254"/>
      <c r="I91" s="253">
        <f>Consistency!FN27</f>
        <v>40</v>
      </c>
      <c r="J91" s="255"/>
      <c r="K91" s="254">
        <f t="shared" si="6"/>
        <v>26</v>
      </c>
      <c r="L91" s="272">
        <f t="shared" si="7"/>
        <v>26</v>
      </c>
      <c r="M91" s="321">
        <f t="shared" si="8"/>
        <v>77</v>
      </c>
      <c r="N91" s="276">
        <f>'DO NOT CHANGE - BASE'!M92</f>
        <v>78</v>
      </c>
    </row>
    <row r="92" spans="2:14">
      <c r="B92" s="412">
        <v>81789</v>
      </c>
      <c r="C92" s="413"/>
      <c r="D92" s="246" t="s">
        <v>111</v>
      </c>
      <c r="E92" s="239">
        <f>Transparency!BZ31</f>
        <v>17</v>
      </c>
      <c r="F92" s="238"/>
      <c r="G92" s="239">
        <f>Accountability!BZ34</f>
        <v>10</v>
      </c>
      <c r="H92" s="238"/>
      <c r="I92" s="239">
        <f>Consistency!BZ27</f>
        <v>10</v>
      </c>
      <c r="J92" s="243"/>
      <c r="K92" s="238">
        <f t="shared" si="6"/>
        <v>12</v>
      </c>
      <c r="L92" s="273">
        <f t="shared" si="7"/>
        <v>12</v>
      </c>
      <c r="M92" s="292">
        <f t="shared" si="8"/>
        <v>97</v>
      </c>
      <c r="N92" s="277">
        <f>'DO NOT CHANGE - BASE'!M46</f>
        <v>98</v>
      </c>
    </row>
    <row r="93" spans="2:14">
      <c r="B93" s="410">
        <v>75420</v>
      </c>
      <c r="C93" s="411"/>
      <c r="D93" s="253" t="s">
        <v>19</v>
      </c>
      <c r="E93" s="253">
        <f>Transparency!BR31</f>
        <v>92</v>
      </c>
      <c r="F93" s="254"/>
      <c r="G93" s="253">
        <f>Accountability!BR34</f>
        <v>33</v>
      </c>
      <c r="H93" s="254"/>
      <c r="I93" s="253">
        <f>Consistency!BR27</f>
        <v>65</v>
      </c>
      <c r="J93" s="255"/>
      <c r="K93" s="254">
        <f t="shared" si="6"/>
        <v>61</v>
      </c>
      <c r="L93" s="272">
        <f t="shared" si="7"/>
        <v>61</v>
      </c>
      <c r="M93" s="321">
        <f t="shared" si="8"/>
        <v>5</v>
      </c>
      <c r="N93" s="276">
        <f>'DO NOT CHANGE - BASE'!M42</f>
        <v>6</v>
      </c>
    </row>
    <row r="94" spans="2:14">
      <c r="B94" s="412">
        <v>73052</v>
      </c>
      <c r="C94" s="413"/>
      <c r="D94" s="239" t="s">
        <v>52</v>
      </c>
      <c r="E94" s="239">
        <f>Transparency!R31</f>
        <v>58</v>
      </c>
      <c r="F94" s="238"/>
      <c r="G94" s="239">
        <f>Accountability!R34</f>
        <v>19</v>
      </c>
      <c r="H94" s="238"/>
      <c r="I94" s="239">
        <f>Consistency!R27</f>
        <v>45</v>
      </c>
      <c r="J94" s="243"/>
      <c r="K94" s="238">
        <f t="shared" si="6"/>
        <v>39</v>
      </c>
      <c r="L94" s="273">
        <f t="shared" si="7"/>
        <v>39</v>
      </c>
      <c r="M94" s="292">
        <f t="shared" si="8"/>
        <v>38</v>
      </c>
      <c r="N94" s="277">
        <f>'DO NOT CHANGE - BASE'!M16</f>
        <v>39</v>
      </c>
    </row>
    <row r="95" spans="2:14">
      <c r="B95" s="410">
        <v>71773</v>
      </c>
      <c r="C95" s="411"/>
      <c r="D95" s="253" t="s">
        <v>107</v>
      </c>
      <c r="E95" s="253">
        <f>Transparency!X31</f>
        <v>22</v>
      </c>
      <c r="F95" s="254"/>
      <c r="G95" s="253">
        <f>Accountability!X34</f>
        <v>10</v>
      </c>
      <c r="H95" s="254"/>
      <c r="I95" s="253">
        <f>Consistency!X27</f>
        <v>15</v>
      </c>
      <c r="J95" s="255"/>
      <c r="K95" s="254">
        <f t="shared" si="6"/>
        <v>15</v>
      </c>
      <c r="L95" s="272">
        <f t="shared" si="7"/>
        <v>15</v>
      </c>
      <c r="M95" s="321">
        <f t="shared" si="8"/>
        <v>94</v>
      </c>
      <c r="N95" s="276">
        <f>'DO NOT CHANGE - BASE'!M19</f>
        <v>94</v>
      </c>
    </row>
    <row r="96" spans="2:14">
      <c r="B96" s="412">
        <v>68313</v>
      </c>
      <c r="C96" s="413"/>
      <c r="D96" s="239" t="s">
        <v>56</v>
      </c>
      <c r="E96" s="239">
        <f>Transparency!EL31</f>
        <v>58</v>
      </c>
      <c r="F96" s="238"/>
      <c r="G96" s="239">
        <f>Accountability!EL34</f>
        <v>45</v>
      </c>
      <c r="H96" s="238"/>
      <c r="I96" s="239">
        <f>Consistency!EL27</f>
        <v>20</v>
      </c>
      <c r="J96" s="243"/>
      <c r="K96" s="238">
        <f t="shared" si="6"/>
        <v>38</v>
      </c>
      <c r="L96" s="273">
        <f t="shared" si="7"/>
        <v>38</v>
      </c>
      <c r="M96" s="292">
        <f t="shared" si="8"/>
        <v>40</v>
      </c>
      <c r="N96" s="277">
        <f>'DO NOT CHANGE - BASE'!M78</f>
        <v>43</v>
      </c>
    </row>
    <row r="97" spans="2:16">
      <c r="B97" s="410">
        <v>66680</v>
      </c>
      <c r="C97" s="411"/>
      <c r="D97" s="256" t="s">
        <v>82</v>
      </c>
      <c r="E97" s="253">
        <f>Transparency!DZ31</f>
        <v>52</v>
      </c>
      <c r="F97" s="254"/>
      <c r="G97" s="253">
        <f>Accountability!DZ34</f>
        <v>22</v>
      </c>
      <c r="H97" s="254"/>
      <c r="I97" s="253">
        <f>Consistency!DZ27</f>
        <v>25</v>
      </c>
      <c r="J97" s="255"/>
      <c r="K97" s="254">
        <f t="shared" si="6"/>
        <v>31</v>
      </c>
      <c r="L97" s="272">
        <f t="shared" si="7"/>
        <v>31</v>
      </c>
      <c r="M97" s="321">
        <f t="shared" si="8"/>
        <v>63</v>
      </c>
      <c r="N97" s="276">
        <f>'DO NOT CHANGE - BASE'!M72</f>
        <v>69</v>
      </c>
    </row>
    <row r="98" spans="2:16" ht="31.5">
      <c r="B98" s="414">
        <v>61839</v>
      </c>
      <c r="C98" s="413"/>
      <c r="D98" s="267" t="s">
        <v>20</v>
      </c>
      <c r="E98" s="244">
        <f>Transparency!GD31</f>
        <v>86</v>
      </c>
      <c r="F98" s="248"/>
      <c r="G98" s="244">
        <f>Accountability!GD34</f>
        <v>59</v>
      </c>
      <c r="H98" s="248"/>
      <c r="I98" s="244">
        <f>Consistency!GD27</f>
        <v>45</v>
      </c>
      <c r="J98" s="249"/>
      <c r="K98" s="248">
        <f t="shared" si="6"/>
        <v>60</v>
      </c>
      <c r="L98" s="284">
        <f t="shared" si="7"/>
        <v>60</v>
      </c>
      <c r="M98" s="303">
        <f t="shared" si="8"/>
        <v>7</v>
      </c>
      <c r="N98" s="285">
        <f>'DO NOT CHANGE - BASE'!M100</f>
        <v>7</v>
      </c>
    </row>
    <row r="99" spans="2:16">
      <c r="B99" s="410">
        <v>54285</v>
      </c>
      <c r="C99" s="411"/>
      <c r="D99" s="256" t="s">
        <v>109</v>
      </c>
      <c r="E99" s="253">
        <f>Transparency!AP31</f>
        <v>7</v>
      </c>
      <c r="F99" s="254"/>
      <c r="G99" s="253">
        <f>Accountability!AP34</f>
        <v>9</v>
      </c>
      <c r="H99" s="254"/>
      <c r="I99" s="253">
        <f>Consistency!AP27</f>
        <v>20</v>
      </c>
      <c r="J99" s="255"/>
      <c r="K99" s="254">
        <f t="shared" si="6"/>
        <v>13</v>
      </c>
      <c r="L99" s="272">
        <f t="shared" si="7"/>
        <v>13</v>
      </c>
      <c r="M99" s="321">
        <f t="shared" si="8"/>
        <v>96</v>
      </c>
      <c r="N99" s="276">
        <f>'DO NOT CHANGE - BASE'!M28</f>
        <v>96</v>
      </c>
    </row>
    <row r="100" spans="2:16">
      <c r="B100" s="412">
        <v>50901</v>
      </c>
      <c r="C100" s="413"/>
      <c r="D100" s="245" t="s">
        <v>94</v>
      </c>
      <c r="E100" s="239">
        <f>Transparency!BL31</f>
        <v>32</v>
      </c>
      <c r="F100" s="238"/>
      <c r="G100" s="239">
        <f>Accountability!BL34</f>
        <v>15</v>
      </c>
      <c r="H100" s="238"/>
      <c r="I100" s="239">
        <f>Consistency!BL27</f>
        <v>30</v>
      </c>
      <c r="J100" s="243"/>
      <c r="K100" s="238">
        <f t="shared" si="6"/>
        <v>25</v>
      </c>
      <c r="L100" s="273">
        <f t="shared" si="7"/>
        <v>25</v>
      </c>
      <c r="M100" s="292">
        <f t="shared" si="8"/>
        <v>81</v>
      </c>
      <c r="N100" s="277">
        <f>'DO NOT CHANGE - BASE'!M37</f>
        <v>81</v>
      </c>
    </row>
    <row r="101" spans="2:16">
      <c r="B101" s="410">
        <v>36612</v>
      </c>
      <c r="C101" s="411"/>
      <c r="D101" s="257" t="s">
        <v>100</v>
      </c>
      <c r="E101" s="253">
        <f>Transparency!CL31</f>
        <v>27</v>
      </c>
      <c r="F101" s="254"/>
      <c r="G101" s="253">
        <f>Accountability!CL34</f>
        <v>15</v>
      </c>
      <c r="H101" s="254"/>
      <c r="I101" s="253">
        <f>Consistency!CL27</f>
        <v>25</v>
      </c>
      <c r="J101" s="255"/>
      <c r="K101" s="254">
        <f t="shared" si="6"/>
        <v>22</v>
      </c>
      <c r="L101" s="272">
        <f t="shared" si="7"/>
        <v>22</v>
      </c>
      <c r="M101" s="321">
        <f t="shared" si="8"/>
        <v>87</v>
      </c>
      <c r="N101" s="276">
        <f>'DO NOT CHANGE - BASE'!M52</f>
        <v>87</v>
      </c>
    </row>
    <row r="102" spans="2:16">
      <c r="B102" s="412">
        <v>36260</v>
      </c>
      <c r="C102" s="413"/>
      <c r="D102" s="245" t="s">
        <v>78</v>
      </c>
      <c r="E102" s="239">
        <f>Transparency!DT31</f>
        <v>37</v>
      </c>
      <c r="F102" s="238"/>
      <c r="G102" s="239">
        <f>Accountability!DT34</f>
        <v>22</v>
      </c>
      <c r="H102" s="238"/>
      <c r="I102" s="239">
        <f>Consistency!DT27</f>
        <v>35</v>
      </c>
      <c r="J102" s="243"/>
      <c r="K102" s="238">
        <f t="shared" si="6"/>
        <v>31</v>
      </c>
      <c r="L102" s="273">
        <f t="shared" si="7"/>
        <v>31</v>
      </c>
      <c r="M102" s="292">
        <f t="shared" si="8"/>
        <v>63</v>
      </c>
      <c r="N102" s="277">
        <f>'DO NOT CHANGE - BASE'!M69</f>
        <v>65</v>
      </c>
    </row>
    <row r="103" spans="2:16">
      <c r="B103" s="410">
        <v>34223</v>
      </c>
      <c r="C103" s="411"/>
      <c r="D103" s="257" t="s">
        <v>76</v>
      </c>
      <c r="E103" s="253">
        <f>Transparency!GH31</f>
        <v>32</v>
      </c>
      <c r="F103" s="254"/>
      <c r="G103" s="253">
        <f>Accountability!GH34</f>
        <v>9</v>
      </c>
      <c r="H103" s="254"/>
      <c r="I103" s="253">
        <f>Consistency!GH27</f>
        <v>50</v>
      </c>
      <c r="J103" s="255"/>
      <c r="K103" s="254">
        <f t="shared" si="6"/>
        <v>31</v>
      </c>
      <c r="L103" s="272">
        <f t="shared" si="7"/>
        <v>31</v>
      </c>
      <c r="M103" s="321">
        <f t="shared" si="8"/>
        <v>63</v>
      </c>
      <c r="N103" s="276">
        <f>'DO NOT CHANGE - BASE'!M102</f>
        <v>63</v>
      </c>
    </row>
    <row r="104" spans="2:16">
      <c r="B104" s="412">
        <v>33768</v>
      </c>
      <c r="C104" s="413"/>
      <c r="D104" s="247" t="s">
        <v>59</v>
      </c>
      <c r="E104" s="239">
        <f>Transparency!AV31</f>
        <v>67</v>
      </c>
      <c r="F104" s="238"/>
      <c r="G104" s="239">
        <f>Accountability!AV34</f>
        <v>4</v>
      </c>
      <c r="H104" s="238"/>
      <c r="I104" s="239">
        <f>Consistency!AV27</f>
        <v>45</v>
      </c>
      <c r="J104" s="243"/>
      <c r="K104" s="238">
        <f t="shared" si="6"/>
        <v>36</v>
      </c>
      <c r="L104" s="273">
        <f t="shared" si="7"/>
        <v>36</v>
      </c>
      <c r="M104" s="292">
        <f t="shared" si="8"/>
        <v>46</v>
      </c>
      <c r="N104" s="277">
        <f>'DO NOT CHANGE - BASE'!M31</f>
        <v>46</v>
      </c>
    </row>
    <row r="105" spans="2:16">
      <c r="B105" s="410">
        <v>29781</v>
      </c>
      <c r="C105" s="411"/>
      <c r="D105" s="256" t="s">
        <v>34</v>
      </c>
      <c r="E105" s="253">
        <f>Transparency!AD31</f>
        <v>67</v>
      </c>
      <c r="F105" s="254"/>
      <c r="G105" s="253">
        <f>Accountability!AD34</f>
        <v>59</v>
      </c>
      <c r="H105" s="254"/>
      <c r="I105" s="253">
        <f>Consistency!AD27</f>
        <v>25</v>
      </c>
      <c r="J105" s="255"/>
      <c r="K105" s="254">
        <f t="shared" si="6"/>
        <v>47</v>
      </c>
      <c r="L105" s="272">
        <f t="shared" si="7"/>
        <v>47</v>
      </c>
      <c r="M105" s="321">
        <f t="shared" si="8"/>
        <v>19</v>
      </c>
      <c r="N105" s="276">
        <f>'DO NOT CHANGE - BASE'!M22</f>
        <v>21</v>
      </c>
    </row>
    <row r="106" spans="2:16">
      <c r="B106" s="412">
        <v>27646</v>
      </c>
      <c r="C106" s="413"/>
      <c r="D106" s="246" t="s">
        <v>95</v>
      </c>
      <c r="E106" s="239">
        <f>Transparency!GN31</f>
        <v>22</v>
      </c>
      <c r="F106" s="238"/>
      <c r="G106" s="239">
        <f>Accountability!GN34</f>
        <v>24</v>
      </c>
      <c r="H106" s="238"/>
      <c r="I106" s="239">
        <f>Consistency!GN27</f>
        <v>25</v>
      </c>
      <c r="J106" s="243"/>
      <c r="K106" s="238">
        <f t="shared" si="6"/>
        <v>24</v>
      </c>
      <c r="L106" s="273">
        <f t="shared" ref="L106:L109" si="9">K106</f>
        <v>24</v>
      </c>
      <c r="M106" s="292">
        <f t="shared" ref="M106:M109" si="10">_xlfn.RANK.EQ(L106,$L$10:$L$109,0)</f>
        <v>82</v>
      </c>
      <c r="N106" s="277">
        <f>'DO NOT CHANGE - BASE'!M105</f>
        <v>82</v>
      </c>
    </row>
    <row r="107" spans="2:16">
      <c r="B107" s="410">
        <v>18407</v>
      </c>
      <c r="C107" s="411"/>
      <c r="D107" s="253" t="s">
        <v>99</v>
      </c>
      <c r="E107" s="253">
        <f>Transparency!FT31</f>
        <v>50</v>
      </c>
      <c r="F107" s="254"/>
      <c r="G107" s="253">
        <f>Accountability!FT34</f>
        <v>19</v>
      </c>
      <c r="H107" s="254"/>
      <c r="I107" s="253">
        <f>Consistency!FT27</f>
        <v>10</v>
      </c>
      <c r="J107" s="255"/>
      <c r="K107" s="254">
        <f t="shared" si="6"/>
        <v>23</v>
      </c>
      <c r="L107" s="272">
        <f t="shared" si="9"/>
        <v>23</v>
      </c>
      <c r="M107" s="321">
        <f t="shared" si="10"/>
        <v>85</v>
      </c>
      <c r="N107" s="276">
        <f>'DO NOT CHANGE - BASE'!M95</f>
        <v>86</v>
      </c>
    </row>
    <row r="108" spans="2:16">
      <c r="B108" s="412">
        <v>10854</v>
      </c>
      <c r="C108" s="413"/>
      <c r="D108" s="245" t="s">
        <v>90</v>
      </c>
      <c r="E108" s="239">
        <f>Transparency!DL31</f>
        <v>32</v>
      </c>
      <c r="F108" s="238"/>
      <c r="G108" s="239">
        <f>Accountability!DL34</f>
        <v>0</v>
      </c>
      <c r="H108" s="238"/>
      <c r="I108" s="239">
        <f>Consistency!DL27</f>
        <v>45</v>
      </c>
      <c r="J108" s="243"/>
      <c r="K108" s="238">
        <f t="shared" si="6"/>
        <v>26</v>
      </c>
      <c r="L108" s="273">
        <f t="shared" si="9"/>
        <v>26</v>
      </c>
      <c r="M108" s="292">
        <f t="shared" si="10"/>
        <v>77</v>
      </c>
      <c r="N108" s="277">
        <f>'DO NOT CHANGE - BASE'!M65</f>
        <v>77</v>
      </c>
    </row>
    <row r="109" spans="2:16" ht="16.5" thickBot="1">
      <c r="B109" s="417">
        <v>9266</v>
      </c>
      <c r="C109" s="418"/>
      <c r="D109" s="407" t="s">
        <v>104</v>
      </c>
      <c r="E109" s="264">
        <f>Transparency!AT31</f>
        <v>22</v>
      </c>
      <c r="F109" s="265"/>
      <c r="G109" s="264">
        <f>Accountability!AT34</f>
        <v>7</v>
      </c>
      <c r="H109" s="265"/>
      <c r="I109" s="264">
        <f>Consistency!AT27</f>
        <v>25</v>
      </c>
      <c r="J109" s="266"/>
      <c r="K109" s="254">
        <f t="shared" si="6"/>
        <v>18</v>
      </c>
      <c r="L109" s="274">
        <f t="shared" si="9"/>
        <v>18</v>
      </c>
      <c r="M109" s="344">
        <f t="shared" si="10"/>
        <v>91</v>
      </c>
      <c r="N109" s="278">
        <f>'DO NOT CHANGE - BASE'!M30</f>
        <v>91</v>
      </c>
    </row>
    <row r="110" spans="2:16" ht="5.0999999999999996" customHeight="1">
      <c r="B110" s="1"/>
      <c r="C110" s="1"/>
      <c r="D110" s="83"/>
    </row>
    <row r="111" spans="2:16" ht="66" customHeight="1">
      <c r="D111" s="143" t="s">
        <v>114</v>
      </c>
      <c r="E111" s="143" t="s">
        <v>115</v>
      </c>
      <c r="F111" s="144">
        <v>0.25</v>
      </c>
      <c r="G111" s="143" t="s">
        <v>115</v>
      </c>
      <c r="H111" s="144">
        <v>0.35</v>
      </c>
      <c r="I111" s="143" t="s">
        <v>115</v>
      </c>
      <c r="J111" s="144">
        <v>0.4</v>
      </c>
      <c r="L111" s="521" t="s">
        <v>247</v>
      </c>
      <c r="M111" s="521"/>
      <c r="N111" s="521"/>
      <c r="O111" s="288"/>
      <c r="P111" s="288"/>
    </row>
    <row r="112" spans="2:16" ht="39" customHeight="1">
      <c r="B112" s="628" t="s">
        <v>286</v>
      </c>
      <c r="C112" s="627"/>
      <c r="D112" s="627"/>
      <c r="E112" s="627"/>
      <c r="F112" s="627"/>
      <c r="G112" s="627"/>
      <c r="H112" s="627"/>
      <c r="I112" s="627"/>
      <c r="J112" s="627"/>
      <c r="K112" s="627"/>
      <c r="L112" s="627"/>
      <c r="M112" s="627"/>
      <c r="N112" s="627"/>
      <c r="O112" s="288"/>
      <c r="P112" s="288"/>
    </row>
    <row r="113" spans="2:16" ht="19.350000000000001" customHeight="1">
      <c r="D113" s="143"/>
      <c r="E113" s="143"/>
      <c r="F113" s="144"/>
      <c r="G113" s="143"/>
      <c r="H113" s="144"/>
      <c r="I113" s="143"/>
      <c r="J113" s="144"/>
      <c r="L113" s="429"/>
      <c r="M113" s="429"/>
      <c r="N113" s="429"/>
      <c r="O113" s="288"/>
      <c r="P113" s="288"/>
    </row>
    <row r="114" spans="2:16" hidden="1">
      <c r="B114" s="627" t="s">
        <v>287</v>
      </c>
      <c r="C114" s="627"/>
      <c r="D114" s="627"/>
      <c r="E114" s="627"/>
      <c r="F114" s="627"/>
      <c r="G114" s="627"/>
      <c r="H114" s="627"/>
      <c r="I114" s="627"/>
      <c r="J114" s="627"/>
      <c r="K114" s="627"/>
      <c r="L114" s="627"/>
      <c r="M114" s="627"/>
      <c r="N114" s="627"/>
      <c r="O114" s="288"/>
      <c r="P114" s="288"/>
    </row>
  </sheetData>
  <sheetProtection algorithmName="SHA-512" hashValue="qmIy9BR8h4eHIK/u8EQ9UyR6QkJwtb/v1sKT9n/k96X5eb5e8PvOsr+O6TxsAR/vl6cpxatvywfRh7Z+4Vu4fA==" saltValue="Lioi3fFuzb13D1YZ+ACRnA==" spinCount="100000" sheet="1" objects="1" scenarios="1"/>
  <sortState xmlns:xlrd2="http://schemas.microsoft.com/office/spreadsheetml/2017/richdata2" ref="B10:N109">
    <sortCondition descending="1" ref="B10:B109"/>
  </sortState>
  <mergeCells count="16">
    <mergeCell ref="D3:M3"/>
    <mergeCell ref="G4:H4"/>
    <mergeCell ref="E6:F6"/>
    <mergeCell ref="G6:H6"/>
    <mergeCell ref="I6:J6"/>
    <mergeCell ref="L6:L8"/>
    <mergeCell ref="E7:F7"/>
    <mergeCell ref="G7:H7"/>
    <mergeCell ref="I7:J7"/>
    <mergeCell ref="E8:F8"/>
    <mergeCell ref="B114:N114"/>
    <mergeCell ref="B112:N112"/>
    <mergeCell ref="L111:N111"/>
    <mergeCell ref="B7:B8"/>
    <mergeCell ref="G8:H8"/>
    <mergeCell ref="I8:J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B1BE288544304BB3E6E5E56DFB9DE4" ma:contentTypeVersion="16" ma:contentTypeDescription="Create a new document." ma:contentTypeScope="" ma:versionID="bcff93e42ea0f790ae3684dadb6ddb88">
  <xsd:schema xmlns:xsd="http://www.w3.org/2001/XMLSchema" xmlns:xs="http://www.w3.org/2001/XMLSchema" xmlns:p="http://schemas.microsoft.com/office/2006/metadata/properties" xmlns:ns2="3b904538-7cbc-4f5c-932d-90b1320fe936" xmlns:ns3="b56df62e-4a62-4117-9f70-0b4ee72b5612" targetNamespace="http://schemas.microsoft.com/office/2006/metadata/properties" ma:root="true" ma:fieldsID="baa66f40ef88988983d1d024fe024e12" ns2:_="" ns3:_="">
    <xsd:import namespace="3b904538-7cbc-4f5c-932d-90b1320fe936"/>
    <xsd:import namespace="b56df62e-4a62-4117-9f70-0b4ee72b56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904538-7cbc-4f5c-932d-90b1320fe9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03ef9f-81e0-4455-9516-3b4bec0f26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6df62e-4a62-4117-9f70-0b4ee72b561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026d6f3-6948-415a-838c-25dd56edabbe}" ma:internalName="TaxCatchAll" ma:showField="CatchAllData" ma:web="b56df62e-4a62-4117-9f70-0b4ee72b56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904538-7cbc-4f5c-932d-90b1320fe936">
      <Terms xmlns="http://schemas.microsoft.com/office/infopath/2007/PartnerControls"/>
    </lcf76f155ced4ddcb4097134ff3c332f>
    <TaxCatchAll xmlns="b56df62e-4a62-4117-9f70-0b4ee72b5612" xsi:nil="true"/>
  </documentManagement>
</p:properties>
</file>

<file path=customXml/itemProps1.xml><?xml version="1.0" encoding="utf-8"?>
<ds:datastoreItem xmlns:ds="http://schemas.openxmlformats.org/officeDocument/2006/customXml" ds:itemID="{C77268C4-59CB-454C-A766-AC6C6001C206}"/>
</file>

<file path=customXml/itemProps2.xml><?xml version="1.0" encoding="utf-8"?>
<ds:datastoreItem xmlns:ds="http://schemas.openxmlformats.org/officeDocument/2006/customXml" ds:itemID="{07316DAC-0811-4D3B-9735-20D87B800866}"/>
</file>

<file path=customXml/itemProps3.xml><?xml version="1.0" encoding="utf-8"?>
<ds:datastoreItem xmlns:ds="http://schemas.openxmlformats.org/officeDocument/2006/customXml" ds:itemID="{7FB01841-9CA3-48FA-9E5F-63F47C0B78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2023-01-17T18:01:14Z</dcterms:created>
  <dcterms:modified xsi:type="dcterms:W3CDTF">2023-05-17T13:20:28Z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0x01010009FCE0C5377ACC478E07AEDE40891B3C</vt:lpwstr>
  </property>
  <property fmtid="{D5CDD505-2E9C-101B-9397-08002B2CF9AE}" pid="3" name="MediaServiceImageTags">
    <vt:lpwstr/>
  </property>
</Properties>
</file>